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Kalkulace www_2018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H53" i="1" s="1"/>
  <c r="E53" i="1"/>
  <c r="F52" i="1"/>
  <c r="G52" i="1" s="1"/>
  <c r="H52" i="1" s="1"/>
  <c r="D52" i="1"/>
  <c r="E52" i="1" s="1"/>
  <c r="D54" i="1" s="1"/>
  <c r="F45" i="1"/>
  <c r="H45" i="1" s="1"/>
  <c r="E45" i="1"/>
  <c r="F44" i="1"/>
  <c r="G44" i="1" s="1"/>
  <c r="D44" i="1"/>
  <c r="E44" i="1" s="1"/>
  <c r="D46" i="1" s="1"/>
  <c r="F37" i="1"/>
  <c r="H37" i="1" s="1"/>
  <c r="E37" i="1"/>
  <c r="F36" i="1"/>
  <c r="G36" i="1" s="1"/>
  <c r="H36" i="1" s="1"/>
  <c r="D36" i="1"/>
  <c r="E36" i="1" s="1"/>
  <c r="D38" i="1" s="1"/>
  <c r="F30" i="1"/>
  <c r="H30" i="1" s="1"/>
  <c r="E30" i="1"/>
  <c r="F29" i="1"/>
  <c r="G29" i="1" s="1"/>
  <c r="D29" i="1"/>
  <c r="E29" i="1" s="1"/>
  <c r="D31" i="1" s="1"/>
  <c r="H23" i="1"/>
  <c r="F23" i="1"/>
  <c r="E23" i="1"/>
  <c r="F22" i="1"/>
  <c r="G22" i="1" s="1"/>
  <c r="H22" i="1" s="1"/>
  <c r="H24" i="1" s="1"/>
  <c r="D22" i="1"/>
  <c r="E22" i="1" s="1"/>
  <c r="D24" i="1" s="1"/>
  <c r="F16" i="1"/>
  <c r="H16" i="1" s="1"/>
  <c r="E16" i="1"/>
  <c r="F15" i="1"/>
  <c r="G15" i="1" s="1"/>
  <c r="E15" i="1"/>
  <c r="D17" i="1" s="1"/>
  <c r="D15" i="1"/>
  <c r="M10" i="1"/>
  <c r="K10" i="1"/>
  <c r="F9" i="1"/>
  <c r="H9" i="1" s="1"/>
  <c r="E9" i="1"/>
  <c r="F8" i="1"/>
  <c r="D8" i="1"/>
  <c r="E8" i="1" s="1"/>
  <c r="D10" i="1" s="1"/>
  <c r="H8" i="1" l="1"/>
  <c r="H10" i="1" s="1"/>
  <c r="H38" i="1"/>
  <c r="H54" i="1"/>
  <c r="H15" i="1"/>
  <c r="H17" i="1" s="1"/>
  <c r="H44" i="1"/>
  <c r="H46" i="1" s="1"/>
  <c r="G8" i="1"/>
  <c r="H29" i="1"/>
  <c r="H31" i="1" s="1"/>
</calcChain>
</file>

<file path=xl/sharedStrings.xml><?xml version="1.0" encoding="utf-8"?>
<sst xmlns="http://schemas.openxmlformats.org/spreadsheetml/2006/main" count="113" uniqueCount="40">
  <si>
    <t>Pronájmy hlavní budova SŠAI, Weilova 2019</t>
  </si>
  <si>
    <t>Rekreační středisko Desná 2018_2019</t>
  </si>
  <si>
    <t>B) Cena pro  rodinné příslušníky zaměstnance</t>
  </si>
  <si>
    <t>D) Cena pro cizí rekreanty***</t>
  </si>
  <si>
    <t>Výukové učebny, hlavní budova SŠAI Weilova</t>
  </si>
  <si>
    <t>Celková částka za pobyt</t>
  </si>
  <si>
    <t>Učebna SŠAI</t>
  </si>
  <si>
    <t>1 hod.</t>
  </si>
  <si>
    <t>DPH 21%</t>
  </si>
  <si>
    <t>Sazba za hod.celkem</t>
  </si>
  <si>
    <r>
      <t>1 den /</t>
    </r>
    <r>
      <rPr>
        <b/>
        <sz val="8"/>
        <color rgb="FFFF0000"/>
        <rFont val="Calibri"/>
        <family val="2"/>
        <charset val="238"/>
        <scheme val="minor"/>
      </rPr>
      <t>8 hod.</t>
    </r>
  </si>
  <si>
    <r>
      <t xml:space="preserve">Sazba za 1 den/ </t>
    </r>
    <r>
      <rPr>
        <b/>
        <sz val="8"/>
        <color rgb="FFFF0000"/>
        <rFont val="Calibri"/>
        <family val="2"/>
        <charset val="238"/>
        <scheme val="minor"/>
      </rPr>
      <t>8 hod</t>
    </r>
    <r>
      <rPr>
        <b/>
        <sz val="8"/>
        <rFont val="Calibri"/>
        <family val="2"/>
        <charset val="238"/>
        <scheme val="minor"/>
      </rPr>
      <t>..celkem</t>
    </r>
  </si>
  <si>
    <t>pobyt</t>
  </si>
  <si>
    <t>Pronájem</t>
  </si>
  <si>
    <t>lůžko pro MÚ</t>
  </si>
  <si>
    <t>Služby</t>
  </si>
  <si>
    <t>vzdušné pro MÚ*</t>
  </si>
  <si>
    <t>Pronájem včetně služeb za 1 hod.</t>
  </si>
  <si>
    <t>Pronájem včetně služeb za 1 den / max.8 hod.</t>
  </si>
  <si>
    <t>rodin.příslušník celkem</t>
  </si>
  <si>
    <t>rekreant celkem</t>
  </si>
  <si>
    <t>od 1.3.2019</t>
  </si>
  <si>
    <t>PC učebny, hlavní budova SŠAI Weilova</t>
  </si>
  <si>
    <t>PC Učebna SŠAI</t>
  </si>
  <si>
    <r>
      <t>Sazba za 1 den/</t>
    </r>
    <r>
      <rPr>
        <b/>
        <sz val="8"/>
        <color rgb="FFFF0000"/>
        <rFont val="Calibri"/>
        <family val="2"/>
        <charset val="238"/>
        <scheme val="minor"/>
      </rPr>
      <t xml:space="preserve"> 8 hod</t>
    </r>
    <r>
      <rPr>
        <b/>
        <sz val="8"/>
        <rFont val="Calibri"/>
        <family val="2"/>
        <charset val="238"/>
        <scheme val="minor"/>
      </rPr>
      <t>..celkem</t>
    </r>
  </si>
  <si>
    <t>Tělocvična, hlavní budova SŠAI Weilova</t>
  </si>
  <si>
    <t>Tělocvična SŠAI</t>
  </si>
  <si>
    <r>
      <t xml:space="preserve">Sazba za 1 den/ </t>
    </r>
    <r>
      <rPr>
        <b/>
        <sz val="8"/>
        <color rgb="FFFF0000"/>
        <rFont val="Calibri"/>
        <family val="2"/>
        <charset val="238"/>
        <scheme val="minor"/>
      </rPr>
      <t>8 hod</t>
    </r>
    <r>
      <rPr>
        <b/>
        <sz val="8"/>
        <rFont val="Calibri"/>
        <family val="2"/>
        <charset val="238"/>
        <scheme val="minor"/>
      </rPr>
      <t>.celkem</t>
    </r>
  </si>
  <si>
    <r>
      <t>Pronájem včetně služeb za 1 den / max.</t>
    </r>
    <r>
      <rPr>
        <b/>
        <sz val="8"/>
        <color rgb="FFFF0000"/>
        <rFont val="Calibri"/>
        <family val="2"/>
        <charset val="238"/>
        <scheme val="minor"/>
      </rPr>
      <t>8 hod</t>
    </r>
    <r>
      <rPr>
        <b/>
        <sz val="8"/>
        <rFont val="Calibri"/>
        <family val="2"/>
        <charset val="238"/>
        <scheme val="minor"/>
      </rPr>
      <t>.</t>
    </r>
  </si>
  <si>
    <t>Posilovna, hlavní budova SŠAI Weilova</t>
  </si>
  <si>
    <t>Posilovna SŠAI</t>
  </si>
  <si>
    <r>
      <t>1 den /</t>
    </r>
    <r>
      <rPr>
        <b/>
        <sz val="8"/>
        <color rgb="FFFF0000"/>
        <rFont val="Calibri"/>
        <family val="2"/>
        <charset val="238"/>
        <scheme val="minor"/>
      </rPr>
      <t>8 hod</t>
    </r>
    <r>
      <rPr>
        <b/>
        <sz val="8"/>
        <rFont val="Calibri"/>
        <family val="2"/>
        <charset val="238"/>
        <scheme val="minor"/>
      </rPr>
      <t>.</t>
    </r>
  </si>
  <si>
    <t>Školní jídelna, hlavní budova SŠAI Weilova</t>
  </si>
  <si>
    <t>Jídelna SŠAI</t>
  </si>
  <si>
    <t>PC učebny, OP4 Auto Libuš</t>
  </si>
  <si>
    <t>PC Učebna OP4 Auto Libuš</t>
  </si>
  <si>
    <r>
      <t xml:space="preserve">Sazba za 1 den/ </t>
    </r>
    <r>
      <rPr>
        <b/>
        <sz val="8"/>
        <color rgb="FFFF0000"/>
        <rFont val="Calibri"/>
        <family val="2"/>
        <charset val="238"/>
        <scheme val="minor"/>
      </rPr>
      <t>8 hod.</t>
    </r>
    <r>
      <rPr>
        <b/>
        <sz val="8"/>
        <rFont val="Calibri"/>
        <family val="2"/>
        <charset val="238"/>
        <scheme val="minor"/>
      </rPr>
      <t>celkem</t>
    </r>
  </si>
  <si>
    <r>
      <t>Pronájem včetně služeb za 1 den / max.</t>
    </r>
    <r>
      <rPr>
        <b/>
        <sz val="8"/>
        <color rgb="FFFF0000"/>
        <rFont val="Calibri"/>
        <family val="2"/>
        <charset val="238"/>
        <scheme val="minor"/>
      </rPr>
      <t>8 hod.</t>
    </r>
  </si>
  <si>
    <t>Dílna, OP4 Auto Libuš</t>
  </si>
  <si>
    <t>Dílna OP4 Auto Libuš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</si>
</sst>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 applyProtection="1"/>
    <xf numFmtId="0" fontId="1" fillId="0" borderId="0" xfId="1"/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/>
    </xf>
    <xf numFmtId="0" fontId="3" fillId="4" borderId="4" xfId="1" applyFont="1" applyFill="1" applyBorder="1" applyAlignment="1" applyProtection="1">
      <alignment wrapText="1"/>
    </xf>
    <xf numFmtId="0" fontId="4" fillId="0" borderId="3" xfId="1" applyFont="1" applyBorder="1" applyProtection="1"/>
    <xf numFmtId="0" fontId="3" fillId="3" borderId="4" xfId="1" applyFont="1" applyFill="1" applyBorder="1" applyAlignment="1" applyProtection="1">
      <alignment wrapText="1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1" fillId="0" borderId="4" xfId="1" applyBorder="1" applyProtection="1"/>
    <xf numFmtId="0" fontId="4" fillId="0" borderId="8" xfId="1" applyFont="1" applyBorder="1" applyProtection="1"/>
    <xf numFmtId="0" fontId="4" fillId="0" borderId="9" xfId="1" applyFont="1" applyBorder="1" applyProtection="1"/>
    <xf numFmtId="0" fontId="4" fillId="0" borderId="10" xfId="1" applyFont="1" applyBorder="1" applyProtection="1"/>
    <xf numFmtId="0" fontId="3" fillId="2" borderId="4" xfId="1" applyFont="1" applyFill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12" xfId="1" applyFont="1" applyBorder="1" applyProtection="1"/>
    <xf numFmtId="0" fontId="3" fillId="0" borderId="13" xfId="1" applyFont="1" applyBorder="1" applyAlignment="1" applyProtection="1">
      <alignment horizontal="center" wrapText="1"/>
    </xf>
    <xf numFmtId="0" fontId="4" fillId="0" borderId="14" xfId="1" applyFont="1" applyBorder="1" applyProtection="1"/>
    <xf numFmtId="0" fontId="4" fillId="4" borderId="15" xfId="1" applyFont="1" applyFill="1" applyBorder="1" applyProtection="1"/>
    <xf numFmtId="0" fontId="4" fillId="0" borderId="15" xfId="1" applyFont="1" applyBorder="1" applyProtection="1"/>
    <xf numFmtId="0" fontId="3" fillId="3" borderId="16" xfId="1" applyFont="1" applyFill="1" applyBorder="1" applyProtection="1"/>
    <xf numFmtId="0" fontId="3" fillId="0" borderId="8" xfId="1" applyFont="1" applyFill="1" applyBorder="1" applyProtection="1"/>
    <xf numFmtId="0" fontId="4" fillId="0" borderId="15" xfId="1" applyFont="1" applyFill="1" applyBorder="1" applyProtection="1"/>
    <xf numFmtId="3" fontId="6" fillId="0" borderId="16" xfId="1" applyNumberFormat="1" applyFont="1" applyFill="1" applyBorder="1" applyProtection="1"/>
    <xf numFmtId="0" fontId="4" fillId="0" borderId="16" xfId="1" applyFont="1" applyBorder="1" applyProtection="1"/>
    <xf numFmtId="0" fontId="3" fillId="0" borderId="17" xfId="1" applyFont="1" applyFill="1" applyBorder="1" applyProtection="1"/>
    <xf numFmtId="0" fontId="4" fillId="0" borderId="18" xfId="1" applyFont="1" applyFill="1" applyBorder="1" applyProtection="1"/>
    <xf numFmtId="0" fontId="3" fillId="0" borderId="18" xfId="1" applyFont="1" applyFill="1" applyBorder="1" applyProtection="1"/>
    <xf numFmtId="3" fontId="6" fillId="0" borderId="19" xfId="1" applyNumberFormat="1" applyFont="1" applyFill="1" applyBorder="1" applyProtection="1"/>
    <xf numFmtId="0" fontId="3" fillId="4" borderId="1" xfId="1" applyFont="1" applyFill="1" applyBorder="1" applyAlignment="1" applyProtection="1">
      <alignment horizontal="center"/>
    </xf>
    <xf numFmtId="0" fontId="3" fillId="4" borderId="3" xfId="1" applyFont="1" applyFill="1" applyBorder="1" applyAlignment="1" applyProtection="1">
      <alignment horizontal="center"/>
    </xf>
    <xf numFmtId="0" fontId="3" fillId="5" borderId="1" xfId="1" applyFont="1" applyFill="1" applyBorder="1" applyAlignment="1" applyProtection="1">
      <alignment horizontal="center" wrapText="1"/>
    </xf>
    <xf numFmtId="0" fontId="3" fillId="5" borderId="3" xfId="1" applyFont="1" applyFill="1" applyBorder="1" applyAlignment="1" applyProtection="1">
      <alignment horizontal="center" wrapText="1"/>
    </xf>
    <xf numFmtId="3" fontId="7" fillId="5" borderId="4" xfId="1" applyNumberFormat="1" applyFont="1" applyFill="1" applyBorder="1" applyProtection="1"/>
    <xf numFmtId="0" fontId="3" fillId="4" borderId="20" xfId="1" applyFont="1" applyFill="1" applyBorder="1" applyAlignment="1" applyProtection="1">
      <alignment wrapText="1"/>
    </xf>
    <xf numFmtId="0" fontId="3" fillId="4" borderId="21" xfId="1" applyFont="1" applyFill="1" applyBorder="1" applyProtection="1"/>
    <xf numFmtId="0" fontId="3" fillId="3" borderId="21" xfId="1" applyFont="1" applyFill="1" applyBorder="1" applyAlignment="1" applyProtection="1">
      <alignment wrapText="1"/>
    </xf>
    <xf numFmtId="0" fontId="3" fillId="3" borderId="22" xfId="1" applyFont="1" applyFill="1" applyBorder="1" applyProtection="1"/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1" fillId="0" borderId="22" xfId="1" applyBorder="1" applyProtection="1"/>
    <xf numFmtId="0" fontId="1" fillId="3" borderId="0" xfId="1" applyFill="1" applyProtection="1"/>
    <xf numFmtId="0" fontId="3" fillId="6" borderId="4" xfId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 applyProtection="1">
      <alignment horizontal="center"/>
    </xf>
    <xf numFmtId="0" fontId="3" fillId="0" borderId="24" xfId="1" applyFont="1" applyBorder="1" applyAlignment="1" applyProtection="1">
      <alignment horizontal="center"/>
    </xf>
    <xf numFmtId="0" fontId="3" fillId="0" borderId="24" xfId="1" applyFont="1" applyBorder="1" applyAlignment="1" applyProtection="1">
      <alignment horizontal="center" wrapText="1"/>
    </xf>
    <xf numFmtId="0" fontId="3" fillId="0" borderId="24" xfId="1" applyFont="1" applyBorder="1" applyProtection="1"/>
    <xf numFmtId="0" fontId="3" fillId="0" borderId="25" xfId="1" applyFont="1" applyBorder="1" applyAlignment="1" applyProtection="1">
      <alignment horizontal="center" wrapText="1"/>
    </xf>
    <xf numFmtId="0" fontId="4" fillId="0" borderId="9" xfId="1" applyFont="1" applyFill="1" applyBorder="1" applyProtection="1"/>
    <xf numFmtId="3" fontId="6" fillId="0" borderId="10" xfId="1" applyNumberFormat="1" applyFont="1" applyFill="1" applyBorder="1" applyProtection="1"/>
    <xf numFmtId="0" fontId="3" fillId="7" borderId="4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/>
    </xf>
    <xf numFmtId="0" fontId="2" fillId="0" borderId="21" xfId="1" applyFont="1" applyBorder="1" applyAlignment="1" applyProtection="1">
      <alignment horizontal="center"/>
    </xf>
    <xf numFmtId="0" fontId="3" fillId="8" borderId="4" xfId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5"/>
  <sheetViews>
    <sheetView tabSelected="1" workbookViewId="0">
      <selection activeCell="J18" sqref="J18"/>
    </sheetView>
  </sheetViews>
  <sheetFormatPr defaultColWidth="9.140625" defaultRowHeight="12.75" x14ac:dyDescent="0.2"/>
  <cols>
    <col min="1" max="1" width="14.28515625" style="2" customWidth="1"/>
    <col min="2" max="2" width="14.42578125" style="2" customWidth="1"/>
    <col min="3" max="3" width="9.140625" style="2"/>
    <col min="4" max="4" width="11.28515625" style="2" customWidth="1"/>
    <col min="5" max="8" width="9.140625" style="2"/>
    <col min="9" max="9" width="12.5703125" style="2" customWidth="1"/>
    <col min="10" max="10" width="19.42578125" style="2" customWidth="1"/>
    <col min="11" max="11" width="9.140625" style="2"/>
    <col min="12" max="12" width="18.28515625" style="2" customWidth="1"/>
    <col min="13" max="16384" width="9.140625" style="2"/>
  </cols>
  <sheetData>
    <row r="2" spans="2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3.5" thickBo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thickBot="1" x14ac:dyDescent="0.25">
      <c r="B4" s="3" t="s">
        <v>0</v>
      </c>
      <c r="C4" s="4"/>
      <c r="D4" s="4"/>
      <c r="E4" s="4"/>
      <c r="F4" s="4"/>
      <c r="G4" s="4"/>
      <c r="H4" s="5"/>
      <c r="I4" s="1"/>
      <c r="J4" s="6" t="s">
        <v>1</v>
      </c>
      <c r="K4" s="7"/>
      <c r="L4" s="7"/>
      <c r="M4" s="8"/>
    </row>
    <row r="5" spans="2:13" ht="23.25" customHeight="1" thickBot="1" x14ac:dyDescent="0.25">
      <c r="B5" s="1"/>
      <c r="C5" s="1"/>
      <c r="D5" s="1"/>
      <c r="E5" s="1"/>
      <c r="F5" s="1"/>
      <c r="G5" s="1"/>
      <c r="H5" s="1"/>
      <c r="I5" s="1"/>
      <c r="J5" s="9" t="s">
        <v>2</v>
      </c>
      <c r="K5" s="10"/>
      <c r="L5" s="11" t="s">
        <v>3</v>
      </c>
      <c r="M5" s="10"/>
    </row>
    <row r="6" spans="2:13" ht="13.5" thickBot="1" x14ac:dyDescent="0.25">
      <c r="B6" s="12" t="s">
        <v>4</v>
      </c>
      <c r="C6" s="13"/>
      <c r="D6" s="13"/>
      <c r="E6" s="13"/>
      <c r="F6" s="13"/>
      <c r="G6" s="14"/>
      <c r="H6" s="15">
        <v>8</v>
      </c>
      <c r="I6" s="1"/>
      <c r="J6" s="16" t="s">
        <v>5</v>
      </c>
      <c r="K6" s="17"/>
      <c r="L6" s="17" t="s">
        <v>5</v>
      </c>
      <c r="M6" s="18"/>
    </row>
    <row r="7" spans="2:13" ht="33" customHeight="1" thickBot="1" x14ac:dyDescent="0.25">
      <c r="B7" s="19" t="s">
        <v>6</v>
      </c>
      <c r="C7" s="20" t="s">
        <v>7</v>
      </c>
      <c r="D7" s="21" t="s">
        <v>8</v>
      </c>
      <c r="E7" s="22" t="s">
        <v>9</v>
      </c>
      <c r="F7" s="23" t="s">
        <v>10</v>
      </c>
      <c r="G7" s="21" t="s">
        <v>8</v>
      </c>
      <c r="H7" s="24" t="s">
        <v>11</v>
      </c>
      <c r="I7" s="1"/>
      <c r="J7" s="25" t="s">
        <v>12</v>
      </c>
      <c r="K7" s="26">
        <v>60</v>
      </c>
      <c r="L7" s="27" t="s">
        <v>12</v>
      </c>
      <c r="M7" s="28">
        <v>180</v>
      </c>
    </row>
    <row r="8" spans="2:13" x14ac:dyDescent="0.2">
      <c r="B8" s="29" t="s">
        <v>13</v>
      </c>
      <c r="C8" s="30">
        <v>130</v>
      </c>
      <c r="D8" s="30">
        <f>C8*21%</f>
        <v>27.3</v>
      </c>
      <c r="E8" s="30">
        <f>C8+D8</f>
        <v>157.30000000000001</v>
      </c>
      <c r="F8" s="30">
        <f>C8*H6</f>
        <v>1040</v>
      </c>
      <c r="G8" s="30">
        <f>F8*21%</f>
        <v>218.4</v>
      </c>
      <c r="H8" s="31">
        <f>F8+G8</f>
        <v>1258.4000000000001</v>
      </c>
      <c r="I8" s="1"/>
      <c r="J8" s="25" t="s">
        <v>14</v>
      </c>
      <c r="K8" s="27">
        <v>2</v>
      </c>
      <c r="L8" s="27" t="s">
        <v>14</v>
      </c>
      <c r="M8" s="32">
        <v>2</v>
      </c>
    </row>
    <row r="9" spans="2:13" ht="13.5" thickBot="1" x14ac:dyDescent="0.25">
      <c r="B9" s="33" t="s">
        <v>15</v>
      </c>
      <c r="C9" s="34">
        <v>16</v>
      </c>
      <c r="D9" s="34">
        <v>0</v>
      </c>
      <c r="E9" s="34">
        <f>C9+D9</f>
        <v>16</v>
      </c>
      <c r="F9" s="35">
        <f>C9*H6</f>
        <v>128</v>
      </c>
      <c r="G9" s="35">
        <v>0</v>
      </c>
      <c r="H9" s="36">
        <f>F9+G9</f>
        <v>128</v>
      </c>
      <c r="I9" s="1"/>
      <c r="J9" s="25" t="s">
        <v>16</v>
      </c>
      <c r="K9" s="27">
        <v>13</v>
      </c>
      <c r="L9" s="27" t="s">
        <v>16</v>
      </c>
      <c r="M9" s="32">
        <v>13</v>
      </c>
    </row>
    <row r="10" spans="2:13" ht="13.5" customHeight="1" thickBot="1" x14ac:dyDescent="0.25">
      <c r="B10" s="37" t="s">
        <v>17</v>
      </c>
      <c r="C10" s="38"/>
      <c r="D10" s="37">
        <f>(E8+E9)-0.3</f>
        <v>173</v>
      </c>
      <c r="E10" s="38"/>
      <c r="F10" s="39" t="s">
        <v>18</v>
      </c>
      <c r="G10" s="40"/>
      <c r="H10" s="41">
        <f>SUM(H8:H9)</f>
        <v>1386.4</v>
      </c>
      <c r="I10" s="1"/>
      <c r="J10" s="42" t="s">
        <v>19</v>
      </c>
      <c r="K10" s="43">
        <f>SUM(K7:K9)</f>
        <v>75</v>
      </c>
      <c r="L10" s="44" t="s">
        <v>20</v>
      </c>
      <c r="M10" s="45">
        <f>SUM(M7:M9)</f>
        <v>195</v>
      </c>
    </row>
    <row r="11" spans="2:13" ht="13.5" thickBot="1" x14ac:dyDescent="0.25">
      <c r="B11" s="46" t="s">
        <v>4</v>
      </c>
      <c r="C11" s="47"/>
      <c r="D11" s="47"/>
      <c r="E11" s="47"/>
      <c r="F11" s="47"/>
      <c r="G11" s="48"/>
      <c r="H11" s="49"/>
      <c r="I11" s="50" t="s">
        <v>21</v>
      </c>
      <c r="J11" s="46" t="s">
        <v>1</v>
      </c>
      <c r="K11" s="47"/>
      <c r="L11" s="47"/>
      <c r="M11" s="48"/>
    </row>
    <row r="12" spans="2:13" ht="13.5" thickBo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 thickBot="1" x14ac:dyDescent="0.25">
      <c r="B13" s="12" t="s">
        <v>22</v>
      </c>
      <c r="C13" s="13"/>
      <c r="D13" s="13"/>
      <c r="E13" s="13"/>
      <c r="F13" s="13"/>
      <c r="G13" s="14"/>
      <c r="H13" s="15">
        <v>8</v>
      </c>
      <c r="I13" s="1"/>
      <c r="J13" s="1"/>
      <c r="K13" s="1"/>
      <c r="L13" s="1"/>
      <c r="M13" s="1"/>
    </row>
    <row r="14" spans="2:13" ht="45.75" thickBot="1" x14ac:dyDescent="0.25">
      <c r="B14" s="19" t="s">
        <v>23</v>
      </c>
      <c r="C14" s="20" t="s">
        <v>7</v>
      </c>
      <c r="D14" s="21" t="s">
        <v>8</v>
      </c>
      <c r="E14" s="22" t="s">
        <v>9</v>
      </c>
      <c r="F14" s="23" t="s">
        <v>10</v>
      </c>
      <c r="G14" s="21" t="s">
        <v>8</v>
      </c>
      <c r="H14" s="24" t="s">
        <v>24</v>
      </c>
      <c r="I14" s="1"/>
      <c r="J14" s="1"/>
      <c r="K14" s="1"/>
      <c r="L14" s="1"/>
      <c r="M14" s="1"/>
    </row>
    <row r="15" spans="2:13" x14ac:dyDescent="0.2">
      <c r="B15" s="29" t="s">
        <v>13</v>
      </c>
      <c r="C15" s="30">
        <v>150</v>
      </c>
      <c r="D15" s="30">
        <f>C15*21%</f>
        <v>31.5</v>
      </c>
      <c r="E15" s="30">
        <f>C15+D15</f>
        <v>181.5</v>
      </c>
      <c r="F15" s="30">
        <f>C15*H13</f>
        <v>1200</v>
      </c>
      <c r="G15" s="30">
        <f>F15*21%</f>
        <v>252</v>
      </c>
      <c r="H15" s="31">
        <f>F15+G15</f>
        <v>1452</v>
      </c>
      <c r="I15" s="1"/>
      <c r="J15" s="1"/>
      <c r="K15" s="1"/>
      <c r="L15" s="1"/>
      <c r="M15" s="1"/>
    </row>
    <row r="16" spans="2:13" ht="13.5" thickBot="1" x14ac:dyDescent="0.25">
      <c r="B16" s="33" t="s">
        <v>15</v>
      </c>
      <c r="C16" s="34">
        <v>19</v>
      </c>
      <c r="D16" s="34">
        <v>0</v>
      </c>
      <c r="E16" s="34">
        <f>C16+D16</f>
        <v>19</v>
      </c>
      <c r="F16" s="34">
        <f>C16*H13</f>
        <v>152</v>
      </c>
      <c r="G16" s="35">
        <v>0</v>
      </c>
      <c r="H16" s="36">
        <f>F16+G16</f>
        <v>152</v>
      </c>
      <c r="I16" s="1"/>
      <c r="J16" s="1"/>
      <c r="K16" s="1"/>
      <c r="L16" s="1"/>
      <c r="M16" s="1"/>
    </row>
    <row r="17" spans="2:13" ht="13.5" customHeight="1" thickBot="1" x14ac:dyDescent="0.25">
      <c r="B17" s="37" t="s">
        <v>17</v>
      </c>
      <c r="C17" s="38"/>
      <c r="D17" s="37">
        <f>(E15+E16)-0.5</f>
        <v>200</v>
      </c>
      <c r="E17" s="38"/>
      <c r="F17" s="39" t="s">
        <v>18</v>
      </c>
      <c r="G17" s="40"/>
      <c r="H17" s="41">
        <f>SUM(H15:H16)</f>
        <v>1604</v>
      </c>
      <c r="I17" s="1"/>
      <c r="J17" s="1"/>
      <c r="K17" s="1"/>
      <c r="L17" s="1"/>
      <c r="M17" s="1"/>
    </row>
    <row r="18" spans="2:13" ht="13.5" thickBot="1" x14ac:dyDescent="0.25">
      <c r="B18" s="46" t="s">
        <v>22</v>
      </c>
      <c r="C18" s="47"/>
      <c r="D18" s="47"/>
      <c r="E18" s="47"/>
      <c r="F18" s="47"/>
      <c r="G18" s="48"/>
      <c r="H18" s="49"/>
      <c r="I18" s="50" t="s">
        <v>21</v>
      </c>
      <c r="J18" s="1"/>
      <c r="K18" s="1"/>
      <c r="L18" s="1"/>
      <c r="M18" s="1"/>
    </row>
    <row r="19" spans="2:13" ht="13.5" thickBo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3.5" thickBot="1" x14ac:dyDescent="0.25">
      <c r="B20" s="12" t="s">
        <v>25</v>
      </c>
      <c r="C20" s="13"/>
      <c r="D20" s="13"/>
      <c r="E20" s="13"/>
      <c r="F20" s="13"/>
      <c r="G20" s="14"/>
      <c r="H20" s="15">
        <v>8</v>
      </c>
      <c r="I20" s="1"/>
      <c r="J20" s="1"/>
      <c r="K20" s="1"/>
      <c r="L20" s="1"/>
      <c r="M20" s="1"/>
    </row>
    <row r="21" spans="2:13" ht="34.5" thickBot="1" x14ac:dyDescent="0.25">
      <c r="B21" s="51" t="s">
        <v>26</v>
      </c>
      <c r="C21" s="52" t="s">
        <v>7</v>
      </c>
      <c r="D21" s="53" t="s">
        <v>8</v>
      </c>
      <c r="E21" s="54" t="s">
        <v>9</v>
      </c>
      <c r="F21" s="55" t="s">
        <v>10</v>
      </c>
      <c r="G21" s="53" t="s">
        <v>8</v>
      </c>
      <c r="H21" s="56" t="s">
        <v>27</v>
      </c>
      <c r="I21" s="1"/>
      <c r="J21" s="1"/>
      <c r="K21" s="1"/>
      <c r="L21" s="1"/>
      <c r="M21" s="1"/>
    </row>
    <row r="22" spans="2:13" x14ac:dyDescent="0.2">
      <c r="B22" s="29" t="s">
        <v>13</v>
      </c>
      <c r="C22" s="57">
        <v>300</v>
      </c>
      <c r="D22" s="57">
        <f>C22*21%</f>
        <v>63</v>
      </c>
      <c r="E22" s="57">
        <f>C22+D22</f>
        <v>363</v>
      </c>
      <c r="F22" s="57">
        <f>C22*H20</f>
        <v>2400</v>
      </c>
      <c r="G22" s="57">
        <f>F22*21%</f>
        <v>504</v>
      </c>
      <c r="H22" s="58">
        <f>F22+G22</f>
        <v>2904</v>
      </c>
      <c r="I22" s="1"/>
      <c r="J22" s="1"/>
      <c r="K22" s="1"/>
      <c r="L22" s="1"/>
      <c r="M22" s="1"/>
    </row>
    <row r="23" spans="2:13" ht="13.5" thickBot="1" x14ac:dyDescent="0.25">
      <c r="B23" s="33" t="s">
        <v>15</v>
      </c>
      <c r="C23" s="34">
        <v>104</v>
      </c>
      <c r="D23" s="34">
        <v>0</v>
      </c>
      <c r="E23" s="34">
        <f>C23+D23</f>
        <v>104</v>
      </c>
      <c r="F23" s="34">
        <f>C23*H20</f>
        <v>832</v>
      </c>
      <c r="G23" s="35">
        <v>0</v>
      </c>
      <c r="H23" s="36">
        <f>F23+G23</f>
        <v>832</v>
      </c>
      <c r="I23" s="1"/>
      <c r="J23" s="1"/>
      <c r="K23" s="1"/>
      <c r="L23" s="1"/>
      <c r="M23" s="1"/>
    </row>
    <row r="24" spans="2:13" ht="13.5" thickBot="1" x14ac:dyDescent="0.25">
      <c r="B24" s="37" t="s">
        <v>17</v>
      </c>
      <c r="C24" s="38"/>
      <c r="D24" s="37">
        <f>(E22+E23)</f>
        <v>467</v>
      </c>
      <c r="E24" s="38"/>
      <c r="F24" s="39" t="s">
        <v>28</v>
      </c>
      <c r="G24" s="40"/>
      <c r="H24" s="41">
        <f>SUM(H22:H23)</f>
        <v>3736</v>
      </c>
      <c r="I24" s="1"/>
      <c r="J24" s="1"/>
      <c r="K24" s="1"/>
      <c r="L24" s="1"/>
      <c r="M24" s="1"/>
    </row>
    <row r="25" spans="2:13" ht="13.5" thickBot="1" x14ac:dyDescent="0.25">
      <c r="B25" s="46" t="s">
        <v>25</v>
      </c>
      <c r="C25" s="47"/>
      <c r="D25" s="47"/>
      <c r="E25" s="47"/>
      <c r="F25" s="47"/>
      <c r="G25" s="48"/>
      <c r="H25" s="49"/>
      <c r="I25" s="50" t="s">
        <v>21</v>
      </c>
      <c r="J25" s="1"/>
      <c r="K25" s="1"/>
      <c r="L25" s="1"/>
      <c r="M25" s="1"/>
    </row>
    <row r="26" spans="2:13" ht="13.5" thickBo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3.5" thickBot="1" x14ac:dyDescent="0.25">
      <c r="B27" s="12" t="s">
        <v>29</v>
      </c>
      <c r="C27" s="13"/>
      <c r="D27" s="13"/>
      <c r="E27" s="13"/>
      <c r="F27" s="13"/>
      <c r="G27" s="14"/>
      <c r="H27" s="15">
        <v>8</v>
      </c>
      <c r="I27" s="1"/>
      <c r="J27" s="1"/>
      <c r="K27" s="1"/>
      <c r="L27" s="1"/>
      <c r="M27" s="1"/>
    </row>
    <row r="28" spans="2:13" ht="34.5" thickBot="1" x14ac:dyDescent="0.25">
      <c r="B28" s="59" t="s">
        <v>30</v>
      </c>
      <c r="C28" s="52" t="s">
        <v>7</v>
      </c>
      <c r="D28" s="53" t="s">
        <v>8</v>
      </c>
      <c r="E28" s="54" t="s">
        <v>9</v>
      </c>
      <c r="F28" s="55" t="s">
        <v>31</v>
      </c>
      <c r="G28" s="53" t="s">
        <v>8</v>
      </c>
      <c r="H28" s="56" t="s">
        <v>27</v>
      </c>
      <c r="I28" s="1"/>
      <c r="J28" s="1"/>
      <c r="K28" s="1"/>
      <c r="L28" s="1"/>
      <c r="M28" s="1"/>
    </row>
    <row r="29" spans="2:13" x14ac:dyDescent="0.2">
      <c r="B29" s="29" t="s">
        <v>13</v>
      </c>
      <c r="C29" s="57">
        <v>140</v>
      </c>
      <c r="D29" s="57">
        <f>C29*21%</f>
        <v>29.4</v>
      </c>
      <c r="E29" s="57">
        <f>C29+D29</f>
        <v>169.4</v>
      </c>
      <c r="F29" s="57">
        <f>C29*H27</f>
        <v>1120</v>
      </c>
      <c r="G29" s="57">
        <f>F29*21%</f>
        <v>235.2</v>
      </c>
      <c r="H29" s="58">
        <f>F29+G29</f>
        <v>1355.2</v>
      </c>
      <c r="I29" s="1"/>
      <c r="J29" s="1"/>
      <c r="K29" s="1"/>
      <c r="L29" s="1"/>
      <c r="M29" s="1"/>
    </row>
    <row r="30" spans="2:13" ht="13.5" thickBot="1" x14ac:dyDescent="0.25">
      <c r="B30" s="33" t="s">
        <v>15</v>
      </c>
      <c r="C30" s="34">
        <v>35</v>
      </c>
      <c r="D30" s="34">
        <v>0</v>
      </c>
      <c r="E30" s="34">
        <f>C30+D30</f>
        <v>35</v>
      </c>
      <c r="F30" s="34">
        <f>C30*H27</f>
        <v>280</v>
      </c>
      <c r="G30" s="35">
        <v>0</v>
      </c>
      <c r="H30" s="36">
        <f>F30+G30</f>
        <v>280</v>
      </c>
      <c r="I30" s="1"/>
      <c r="J30" s="1"/>
      <c r="K30" s="1"/>
      <c r="L30" s="1"/>
      <c r="M30" s="1"/>
    </row>
    <row r="31" spans="2:13" ht="13.5" thickBot="1" x14ac:dyDescent="0.25">
      <c r="B31" s="37" t="s">
        <v>17</v>
      </c>
      <c r="C31" s="38"/>
      <c r="D31" s="37">
        <f>(E29+E30)-0.4</f>
        <v>204</v>
      </c>
      <c r="E31" s="38"/>
      <c r="F31" s="39" t="s">
        <v>28</v>
      </c>
      <c r="G31" s="40"/>
      <c r="H31" s="41">
        <f>SUM(H29:H30)</f>
        <v>1635.2</v>
      </c>
      <c r="I31" s="1"/>
      <c r="J31" s="1"/>
      <c r="K31" s="1"/>
      <c r="L31" s="1"/>
      <c r="M31" s="1"/>
    </row>
    <row r="32" spans="2:13" ht="13.5" thickBot="1" x14ac:dyDescent="0.25">
      <c r="B32" s="46" t="s">
        <v>29</v>
      </c>
      <c r="C32" s="47"/>
      <c r="D32" s="47"/>
      <c r="E32" s="47"/>
      <c r="F32" s="47"/>
      <c r="G32" s="48"/>
      <c r="H32" s="49"/>
      <c r="I32" s="50" t="s">
        <v>21</v>
      </c>
      <c r="J32" s="1"/>
      <c r="K32" s="1"/>
      <c r="L32" s="1"/>
      <c r="M32" s="1"/>
    </row>
    <row r="33" spans="2:13" ht="13.5" thickBo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 thickBot="1" x14ac:dyDescent="0.25">
      <c r="B34" s="12" t="s">
        <v>32</v>
      </c>
      <c r="C34" s="13"/>
      <c r="D34" s="13"/>
      <c r="E34" s="13"/>
      <c r="F34" s="13"/>
      <c r="G34" s="14"/>
      <c r="H34" s="15">
        <v>8</v>
      </c>
      <c r="I34" s="1"/>
      <c r="J34" s="1"/>
      <c r="K34" s="1"/>
      <c r="L34" s="1"/>
      <c r="M34" s="1"/>
    </row>
    <row r="35" spans="2:13" ht="34.5" thickBot="1" x14ac:dyDescent="0.25">
      <c r="B35" s="60" t="s">
        <v>33</v>
      </c>
      <c r="C35" s="52" t="s">
        <v>7</v>
      </c>
      <c r="D35" s="53" t="s">
        <v>8</v>
      </c>
      <c r="E35" s="54" t="s">
        <v>9</v>
      </c>
      <c r="F35" s="55" t="s">
        <v>10</v>
      </c>
      <c r="G35" s="53" t="s">
        <v>8</v>
      </c>
      <c r="H35" s="56" t="s">
        <v>27</v>
      </c>
      <c r="I35" s="1"/>
      <c r="J35" s="1"/>
      <c r="K35" s="1"/>
      <c r="L35" s="1"/>
      <c r="M35" s="1"/>
    </row>
    <row r="36" spans="2:13" x14ac:dyDescent="0.2">
      <c r="B36" s="29" t="s">
        <v>13</v>
      </c>
      <c r="C36" s="57">
        <v>210</v>
      </c>
      <c r="D36" s="57">
        <f>C36*21%</f>
        <v>44.1</v>
      </c>
      <c r="E36" s="57">
        <f>C36+D36</f>
        <v>254.1</v>
      </c>
      <c r="F36" s="57">
        <f>165*8</f>
        <v>1320</v>
      </c>
      <c r="G36" s="57">
        <f>F36*21%</f>
        <v>277.2</v>
      </c>
      <c r="H36" s="58">
        <f>F36+G36</f>
        <v>1597.2</v>
      </c>
      <c r="I36" s="1"/>
      <c r="J36" s="1"/>
      <c r="K36" s="1"/>
      <c r="L36" s="1"/>
      <c r="M36" s="1"/>
    </row>
    <row r="37" spans="2:13" ht="13.5" thickBot="1" x14ac:dyDescent="0.25">
      <c r="B37" s="33" t="s">
        <v>15</v>
      </c>
      <c r="C37" s="34">
        <v>98.5</v>
      </c>
      <c r="D37" s="34">
        <v>0</v>
      </c>
      <c r="E37" s="34">
        <f>C37+D37</f>
        <v>98.5</v>
      </c>
      <c r="F37" s="34">
        <f>C37*H34</f>
        <v>788</v>
      </c>
      <c r="G37" s="35">
        <v>0</v>
      </c>
      <c r="H37" s="36">
        <f>F37+G37</f>
        <v>788</v>
      </c>
      <c r="I37" s="1"/>
      <c r="J37" s="1"/>
      <c r="K37" s="1"/>
      <c r="L37" s="1"/>
      <c r="M37" s="1"/>
    </row>
    <row r="38" spans="2:13" ht="13.5" thickBot="1" x14ac:dyDescent="0.25">
      <c r="B38" s="37" t="s">
        <v>17</v>
      </c>
      <c r="C38" s="38"/>
      <c r="D38" s="37">
        <f>(E36+E37)-0.6</f>
        <v>352</v>
      </c>
      <c r="E38" s="38"/>
      <c r="F38" s="39" t="s">
        <v>18</v>
      </c>
      <c r="G38" s="40"/>
      <c r="H38" s="41">
        <f>SUM(H36:H37)</f>
        <v>2385.1999999999998</v>
      </c>
      <c r="I38" s="1"/>
      <c r="J38" s="1"/>
      <c r="K38" s="1"/>
      <c r="L38" s="1"/>
      <c r="M38" s="1"/>
    </row>
    <row r="39" spans="2:13" ht="13.5" thickBot="1" x14ac:dyDescent="0.25">
      <c r="B39" s="61" t="s">
        <v>32</v>
      </c>
      <c r="C39" s="62"/>
      <c r="D39" s="62"/>
      <c r="E39" s="62"/>
      <c r="F39" s="62"/>
      <c r="G39" s="62"/>
      <c r="H39" s="49"/>
      <c r="I39" s="50" t="s">
        <v>21</v>
      </c>
      <c r="J39" s="1"/>
      <c r="K39" s="1"/>
      <c r="L39" s="1"/>
      <c r="M39" s="1"/>
    </row>
    <row r="40" spans="2:13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3.5" thickBo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3.5" thickBot="1" x14ac:dyDescent="0.25">
      <c r="B42" s="12" t="s">
        <v>34</v>
      </c>
      <c r="C42" s="13"/>
      <c r="D42" s="13"/>
      <c r="E42" s="13"/>
      <c r="F42" s="13"/>
      <c r="G42" s="14"/>
      <c r="H42" s="15">
        <v>8</v>
      </c>
      <c r="I42" s="1"/>
      <c r="J42" s="1"/>
      <c r="K42" s="1"/>
      <c r="L42" s="1"/>
      <c r="M42" s="1"/>
    </row>
    <row r="43" spans="2:13" ht="34.5" thickBot="1" x14ac:dyDescent="0.25">
      <c r="B43" s="63" t="s">
        <v>35</v>
      </c>
      <c r="C43" s="52" t="s">
        <v>7</v>
      </c>
      <c r="D43" s="53" t="s">
        <v>8</v>
      </c>
      <c r="E43" s="54" t="s">
        <v>9</v>
      </c>
      <c r="F43" s="55" t="s">
        <v>31</v>
      </c>
      <c r="G43" s="53" t="s">
        <v>8</v>
      </c>
      <c r="H43" s="56" t="s">
        <v>36</v>
      </c>
      <c r="I43" s="1"/>
      <c r="J43" s="1"/>
      <c r="K43" s="1"/>
      <c r="L43" s="1"/>
      <c r="M43" s="1"/>
    </row>
    <row r="44" spans="2:13" x14ac:dyDescent="0.2">
      <c r="B44" s="29" t="s">
        <v>13</v>
      </c>
      <c r="C44" s="57">
        <v>250</v>
      </c>
      <c r="D44" s="57">
        <f>C44*21%</f>
        <v>52.5</v>
      </c>
      <c r="E44" s="57">
        <f>C44+D44</f>
        <v>302.5</v>
      </c>
      <c r="F44" s="57">
        <f>C44*H42</f>
        <v>2000</v>
      </c>
      <c r="G44" s="57">
        <f>F44*21%</f>
        <v>420</v>
      </c>
      <c r="H44" s="58">
        <f>F44+G44</f>
        <v>2420</v>
      </c>
      <c r="I44" s="1"/>
      <c r="J44" s="1"/>
      <c r="K44" s="1"/>
      <c r="L44" s="1"/>
      <c r="M44" s="1"/>
    </row>
    <row r="45" spans="2:13" ht="13.5" thickBot="1" x14ac:dyDescent="0.25">
      <c r="B45" s="33" t="s">
        <v>15</v>
      </c>
      <c r="C45" s="34">
        <v>23</v>
      </c>
      <c r="D45" s="34">
        <v>0</v>
      </c>
      <c r="E45" s="34">
        <f>C45+D45</f>
        <v>23</v>
      </c>
      <c r="F45" s="34">
        <f>C45*H42</f>
        <v>184</v>
      </c>
      <c r="G45" s="35">
        <v>0</v>
      </c>
      <c r="H45" s="36">
        <f>F45+G45</f>
        <v>184</v>
      </c>
      <c r="I45" s="1"/>
      <c r="J45" s="1"/>
      <c r="K45" s="1"/>
      <c r="L45" s="1"/>
      <c r="M45" s="1"/>
    </row>
    <row r="46" spans="2:13" ht="13.5" thickBot="1" x14ac:dyDescent="0.25">
      <c r="B46" s="37" t="s">
        <v>17</v>
      </c>
      <c r="C46" s="38"/>
      <c r="D46" s="37">
        <f>(E44+E45)+0.5</f>
        <v>326</v>
      </c>
      <c r="E46" s="38"/>
      <c r="F46" s="39" t="s">
        <v>37</v>
      </c>
      <c r="G46" s="40"/>
      <c r="H46" s="41">
        <f>SUM(H44:H45)</f>
        <v>2604</v>
      </c>
      <c r="I46" s="1"/>
      <c r="J46" s="1"/>
      <c r="K46" s="1"/>
      <c r="L46" s="1"/>
      <c r="M46" s="1"/>
    </row>
    <row r="47" spans="2:13" ht="13.5" thickBot="1" x14ac:dyDescent="0.25">
      <c r="B47" s="46" t="s">
        <v>34</v>
      </c>
      <c r="C47" s="47"/>
      <c r="D47" s="47"/>
      <c r="E47" s="47"/>
      <c r="F47" s="47"/>
      <c r="G47" s="48"/>
      <c r="H47" s="49"/>
      <c r="I47" s="50" t="s">
        <v>21</v>
      </c>
      <c r="J47" s="1"/>
      <c r="K47" s="1"/>
      <c r="L47" s="1"/>
      <c r="M47" s="1"/>
    </row>
    <row r="48" spans="2:13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3.5" thickBo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3.5" thickBot="1" x14ac:dyDescent="0.25">
      <c r="B50" s="12" t="s">
        <v>38</v>
      </c>
      <c r="C50" s="13"/>
      <c r="D50" s="13"/>
      <c r="E50" s="13"/>
      <c r="F50" s="13"/>
      <c r="G50" s="14"/>
      <c r="H50" s="15">
        <v>8</v>
      </c>
      <c r="I50" s="1"/>
      <c r="J50" s="1"/>
      <c r="K50" s="1"/>
      <c r="L50" s="1"/>
      <c r="M50" s="1"/>
    </row>
    <row r="51" spans="2:13" ht="34.5" thickBot="1" x14ac:dyDescent="0.25">
      <c r="B51" s="63" t="s">
        <v>39</v>
      </c>
      <c r="C51" s="52" t="s">
        <v>7</v>
      </c>
      <c r="D51" s="53" t="s">
        <v>8</v>
      </c>
      <c r="E51" s="54" t="s">
        <v>9</v>
      </c>
      <c r="F51" s="55" t="s">
        <v>31</v>
      </c>
      <c r="G51" s="53" t="s">
        <v>8</v>
      </c>
      <c r="H51" s="56" t="s">
        <v>27</v>
      </c>
      <c r="I51" s="1"/>
      <c r="J51" s="1"/>
      <c r="K51" s="1"/>
      <c r="L51" s="1"/>
      <c r="M51" s="1"/>
    </row>
    <row r="52" spans="2:13" x14ac:dyDescent="0.2">
      <c r="B52" s="29" t="s">
        <v>13</v>
      </c>
      <c r="C52" s="57">
        <v>350</v>
      </c>
      <c r="D52" s="57">
        <f>C52*21%</f>
        <v>73.5</v>
      </c>
      <c r="E52" s="57">
        <f>C52+D52</f>
        <v>423.5</v>
      </c>
      <c r="F52" s="57">
        <f>C52*H50</f>
        <v>2800</v>
      </c>
      <c r="G52" s="57">
        <f>F52*21%</f>
        <v>588</v>
      </c>
      <c r="H52" s="58">
        <f>F52+G52</f>
        <v>3388</v>
      </c>
      <c r="I52" s="1"/>
      <c r="J52" s="1"/>
      <c r="K52" s="1"/>
      <c r="L52" s="1"/>
      <c r="M52" s="1"/>
    </row>
    <row r="53" spans="2:13" ht="13.5" thickBot="1" x14ac:dyDescent="0.25">
      <c r="B53" s="33" t="s">
        <v>15</v>
      </c>
      <c r="C53" s="34">
        <v>100</v>
      </c>
      <c r="D53" s="34">
        <v>0</v>
      </c>
      <c r="E53" s="34">
        <f>C53+D53</f>
        <v>100</v>
      </c>
      <c r="F53" s="34">
        <f>C53*H50</f>
        <v>800</v>
      </c>
      <c r="G53" s="35">
        <v>0</v>
      </c>
      <c r="H53" s="36">
        <f>F53+G53</f>
        <v>800</v>
      </c>
      <c r="I53" s="1"/>
      <c r="J53" s="1"/>
      <c r="K53" s="1"/>
      <c r="L53" s="1"/>
      <c r="M53" s="1"/>
    </row>
    <row r="54" spans="2:13" ht="13.5" thickBot="1" x14ac:dyDescent="0.25">
      <c r="B54" s="37" t="s">
        <v>17</v>
      </c>
      <c r="C54" s="38"/>
      <c r="D54" s="37">
        <f>(E52+E53)+0.5</f>
        <v>524</v>
      </c>
      <c r="E54" s="38"/>
      <c r="F54" s="39" t="s">
        <v>37</v>
      </c>
      <c r="G54" s="40"/>
      <c r="H54" s="41">
        <f>SUM(H52:H53)</f>
        <v>4188</v>
      </c>
      <c r="I54" s="1"/>
      <c r="J54" s="1"/>
      <c r="K54" s="1"/>
      <c r="L54" s="1"/>
      <c r="M54" s="1"/>
    </row>
    <row r="55" spans="2:13" ht="13.5" thickBot="1" x14ac:dyDescent="0.25">
      <c r="B55" s="46" t="s">
        <v>38</v>
      </c>
      <c r="C55" s="47"/>
      <c r="D55" s="47"/>
      <c r="E55" s="47"/>
      <c r="F55" s="47"/>
      <c r="G55" s="48"/>
      <c r="H55" s="49"/>
      <c r="I55" s="50" t="s">
        <v>21</v>
      </c>
      <c r="J55" s="1"/>
      <c r="K55" s="1"/>
      <c r="L55" s="1"/>
      <c r="M55" s="1"/>
    </row>
  </sheetData>
  <mergeCells count="38">
    <mergeCell ref="B47:G47"/>
    <mergeCell ref="B50:G50"/>
    <mergeCell ref="B54:C54"/>
    <mergeCell ref="D54:E54"/>
    <mergeCell ref="F54:G54"/>
    <mergeCell ref="B55:G55"/>
    <mergeCell ref="B38:C38"/>
    <mergeCell ref="D38:E38"/>
    <mergeCell ref="F38:G38"/>
    <mergeCell ref="B39:G39"/>
    <mergeCell ref="B42:G42"/>
    <mergeCell ref="B46:C46"/>
    <mergeCell ref="D46:E46"/>
    <mergeCell ref="F46:G46"/>
    <mergeCell ref="B27:G27"/>
    <mergeCell ref="B31:C31"/>
    <mergeCell ref="D31:E31"/>
    <mergeCell ref="F31:G31"/>
    <mergeCell ref="B32:G32"/>
    <mergeCell ref="B34:G34"/>
    <mergeCell ref="B18:G18"/>
    <mergeCell ref="B20:G20"/>
    <mergeCell ref="B24:C24"/>
    <mergeCell ref="D24:E24"/>
    <mergeCell ref="F24:G24"/>
    <mergeCell ref="B25:G25"/>
    <mergeCell ref="B11:G11"/>
    <mergeCell ref="J11:M11"/>
    <mergeCell ref="B13:G13"/>
    <mergeCell ref="B17:C17"/>
    <mergeCell ref="D17:E17"/>
    <mergeCell ref="F17:G17"/>
    <mergeCell ref="B4:H4"/>
    <mergeCell ref="J4:M4"/>
    <mergeCell ref="B6:G6"/>
    <mergeCell ref="B10:C10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www_2018_2019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2019-02-25T13:10:47Z</dcterms:modified>
</cp:coreProperties>
</file>