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Vedení\Výběrová řízení\2018\žumpa Desná\"/>
    </mc:Choice>
  </mc:AlternateContent>
  <bookViews>
    <workbookView xWindow="0" yWindow="0" windowWidth="21570" windowHeight="8070"/>
  </bookViews>
  <sheets>
    <sheet name="Rekapitulace stavby" sheetId="1" r:id="rId1"/>
    <sheet name="170613 - Odkanalizování o..." sheetId="2" r:id="rId2"/>
    <sheet name="Pokyny pro vyplnění" sheetId="3" r:id="rId3"/>
  </sheets>
  <definedNames>
    <definedName name="_xlnm._FilterDatabase" localSheetId="1" hidden="1">'170613 - Odkanalizování o...'!$C$79:$K$226</definedName>
    <definedName name="_xlnm.Print_Titles" localSheetId="1">'170613 - Odkanalizování o...'!$79:$79</definedName>
    <definedName name="_xlnm.Print_Titles" localSheetId="0">'Rekapitulace stavby'!$49:$49</definedName>
    <definedName name="_xlnm.Print_Area" localSheetId="1">'170613 - Odkanalizování o...'!$C$4:$J$34,'170613 - Odkanalizování o...'!$C$40:$J$63,'170613 - Odkanalizování o...'!$C$69:$K$226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62913"/>
</workbook>
</file>

<file path=xl/calcChain.xml><?xml version="1.0" encoding="utf-8"?>
<calcChain xmlns="http://schemas.openxmlformats.org/spreadsheetml/2006/main">
  <c r="AY52" i="1" l="1"/>
  <c r="AX52" i="1"/>
  <c r="BI224" i="2"/>
  <c r="BH224" i="2"/>
  <c r="BG224" i="2"/>
  <c r="BF224" i="2"/>
  <c r="T224" i="2"/>
  <c r="R224" i="2"/>
  <c r="P224" i="2"/>
  <c r="BK224" i="2"/>
  <c r="J224" i="2"/>
  <c r="BE224" i="2" s="1"/>
  <c r="BI220" i="2"/>
  <c r="BH220" i="2"/>
  <c r="BG220" i="2"/>
  <c r="BF220" i="2"/>
  <c r="T220" i="2"/>
  <c r="R220" i="2"/>
  <c r="P220" i="2"/>
  <c r="BK220" i="2"/>
  <c r="J220" i="2"/>
  <c r="BE220" i="2" s="1"/>
  <c r="BI217" i="2"/>
  <c r="BH217" i="2"/>
  <c r="BG217" i="2"/>
  <c r="BF217" i="2"/>
  <c r="T217" i="2"/>
  <c r="T216" i="2" s="1"/>
  <c r="R217" i="2"/>
  <c r="R216" i="2" s="1"/>
  <c r="P217" i="2"/>
  <c r="P216" i="2" s="1"/>
  <c r="BK217" i="2"/>
  <c r="J217" i="2"/>
  <c r="BE217" i="2" s="1"/>
  <c r="BI215" i="2"/>
  <c r="BH215" i="2"/>
  <c r="BG215" i="2"/>
  <c r="BF215" i="2"/>
  <c r="T215" i="2"/>
  <c r="T214" i="2" s="1"/>
  <c r="R215" i="2"/>
  <c r="R214" i="2" s="1"/>
  <c r="P215" i="2"/>
  <c r="P214" i="2" s="1"/>
  <c r="BK215" i="2"/>
  <c r="BK214" i="2" s="1"/>
  <c r="J214" i="2" s="1"/>
  <c r="J61" i="2" s="1"/>
  <c r="J215" i="2"/>
  <c r="BE215" i="2" s="1"/>
  <c r="BI211" i="2"/>
  <c r="BH211" i="2"/>
  <c r="BG211" i="2"/>
  <c r="BF211" i="2"/>
  <c r="T211" i="2"/>
  <c r="R211" i="2"/>
  <c r="P211" i="2"/>
  <c r="BK211" i="2"/>
  <c r="J211" i="2"/>
  <c r="BE211" i="2" s="1"/>
  <c r="BI208" i="2"/>
  <c r="BH208" i="2"/>
  <c r="BG208" i="2"/>
  <c r="BF208" i="2"/>
  <c r="T208" i="2"/>
  <c r="R208" i="2"/>
  <c r="P208" i="2"/>
  <c r="BK208" i="2"/>
  <c r="J208" i="2"/>
  <c r="BE208" i="2" s="1"/>
  <c r="BI205" i="2"/>
  <c r="BH205" i="2"/>
  <c r="BG205" i="2"/>
  <c r="BF205" i="2"/>
  <c r="T205" i="2"/>
  <c r="R205" i="2"/>
  <c r="P205" i="2"/>
  <c r="BK205" i="2"/>
  <c r="J205" i="2"/>
  <c r="BE205" i="2" s="1"/>
  <c r="BI201" i="2"/>
  <c r="BH201" i="2"/>
  <c r="BG201" i="2"/>
  <c r="BF201" i="2"/>
  <c r="BE201" i="2"/>
  <c r="T201" i="2"/>
  <c r="R201" i="2"/>
  <c r="P201" i="2"/>
  <c r="BK201" i="2"/>
  <c r="J201" i="2"/>
  <c r="BI198" i="2"/>
  <c r="BH198" i="2"/>
  <c r="BG198" i="2"/>
  <c r="BF198" i="2"/>
  <c r="T198" i="2"/>
  <c r="R198" i="2"/>
  <c r="P198" i="2"/>
  <c r="BK198" i="2"/>
  <c r="J198" i="2"/>
  <c r="BE198" i="2" s="1"/>
  <c r="BI195" i="2"/>
  <c r="BH195" i="2"/>
  <c r="BG195" i="2"/>
  <c r="BF195" i="2"/>
  <c r="BE195" i="2"/>
  <c r="T195" i="2"/>
  <c r="T194" i="2" s="1"/>
  <c r="R195" i="2"/>
  <c r="P195" i="2"/>
  <c r="BK195" i="2"/>
  <c r="J195" i="2"/>
  <c r="BI191" i="2"/>
  <c r="BH191" i="2"/>
  <c r="BG191" i="2"/>
  <c r="BF191" i="2"/>
  <c r="T191" i="2"/>
  <c r="R191" i="2"/>
  <c r="P191" i="2"/>
  <c r="BK191" i="2"/>
  <c r="J191" i="2"/>
  <c r="BE191" i="2" s="1"/>
  <c r="BI188" i="2"/>
  <c r="BH188" i="2"/>
  <c r="BG188" i="2"/>
  <c r="BF188" i="2"/>
  <c r="T188" i="2"/>
  <c r="R188" i="2"/>
  <c r="P188" i="2"/>
  <c r="BK188" i="2"/>
  <c r="J188" i="2"/>
  <c r="BE188" i="2" s="1"/>
  <c r="BI185" i="2"/>
  <c r="BH185" i="2"/>
  <c r="BG185" i="2"/>
  <c r="BF185" i="2"/>
  <c r="T185" i="2"/>
  <c r="R185" i="2"/>
  <c r="P185" i="2"/>
  <c r="BK185" i="2"/>
  <c r="J185" i="2"/>
  <c r="BE185" i="2" s="1"/>
  <c r="BI182" i="2"/>
  <c r="BH182" i="2"/>
  <c r="BG182" i="2"/>
  <c r="BF182" i="2"/>
  <c r="BE182" i="2"/>
  <c r="T182" i="2"/>
  <c r="R182" i="2"/>
  <c r="P182" i="2"/>
  <c r="BK182" i="2"/>
  <c r="J182" i="2"/>
  <c r="BI179" i="2"/>
  <c r="BH179" i="2"/>
  <c r="BG179" i="2"/>
  <c r="BF179" i="2"/>
  <c r="BE179" i="2"/>
  <c r="T179" i="2"/>
  <c r="R179" i="2"/>
  <c r="P179" i="2"/>
  <c r="BK179" i="2"/>
  <c r="J179" i="2"/>
  <c r="BI176" i="2"/>
  <c r="BH176" i="2"/>
  <c r="BG176" i="2"/>
  <c r="BF176" i="2"/>
  <c r="T176" i="2"/>
  <c r="R176" i="2"/>
  <c r="P176" i="2"/>
  <c r="BK176" i="2"/>
  <c r="J176" i="2"/>
  <c r="BE176" i="2" s="1"/>
  <c r="BI173" i="2"/>
  <c r="BH173" i="2"/>
  <c r="BG173" i="2"/>
  <c r="BF173" i="2"/>
  <c r="T173" i="2"/>
  <c r="R173" i="2"/>
  <c r="R172" i="2" s="1"/>
  <c r="P173" i="2"/>
  <c r="BK173" i="2"/>
  <c r="J173" i="2"/>
  <c r="BE173" i="2" s="1"/>
  <c r="BI169" i="2"/>
  <c r="BH169" i="2"/>
  <c r="BG169" i="2"/>
  <c r="BF169" i="2"/>
  <c r="T169" i="2"/>
  <c r="R169" i="2"/>
  <c r="P169" i="2"/>
  <c r="BK169" i="2"/>
  <c r="J169" i="2"/>
  <c r="BE169" i="2" s="1"/>
  <c r="BI166" i="2"/>
  <c r="BH166" i="2"/>
  <c r="BG166" i="2"/>
  <c r="BF166" i="2"/>
  <c r="T166" i="2"/>
  <c r="R166" i="2"/>
  <c r="P166" i="2"/>
  <c r="BK166" i="2"/>
  <c r="J166" i="2"/>
  <c r="BE166" i="2" s="1"/>
  <c r="BI163" i="2"/>
  <c r="BH163" i="2"/>
  <c r="BG163" i="2"/>
  <c r="BF163" i="2"/>
  <c r="T163" i="2"/>
  <c r="R163" i="2"/>
  <c r="P163" i="2"/>
  <c r="BK163" i="2"/>
  <c r="J163" i="2"/>
  <c r="BE163" i="2" s="1"/>
  <c r="BI160" i="2"/>
  <c r="BH160" i="2"/>
  <c r="BG160" i="2"/>
  <c r="BF160" i="2"/>
  <c r="T160" i="2"/>
  <c r="R160" i="2"/>
  <c r="P160" i="2"/>
  <c r="BK160" i="2"/>
  <c r="J160" i="2"/>
  <c r="BE160" i="2" s="1"/>
  <c r="BI155" i="2"/>
  <c r="BH155" i="2"/>
  <c r="BG155" i="2"/>
  <c r="BF155" i="2"/>
  <c r="T155" i="2"/>
  <c r="R155" i="2"/>
  <c r="P155" i="2"/>
  <c r="BK155" i="2"/>
  <c r="J155" i="2"/>
  <c r="BE155" i="2" s="1"/>
  <c r="BI152" i="2"/>
  <c r="BH152" i="2"/>
  <c r="BG152" i="2"/>
  <c r="BF152" i="2"/>
  <c r="BE152" i="2"/>
  <c r="T152" i="2"/>
  <c r="R152" i="2"/>
  <c r="P152" i="2"/>
  <c r="BK152" i="2"/>
  <c r="J152" i="2"/>
  <c r="BI149" i="2"/>
  <c r="BH149" i="2"/>
  <c r="BG149" i="2"/>
  <c r="BF149" i="2"/>
  <c r="BE149" i="2"/>
  <c r="T149" i="2"/>
  <c r="T148" i="2" s="1"/>
  <c r="R149" i="2"/>
  <c r="P149" i="2"/>
  <c r="BK149" i="2"/>
  <c r="J149" i="2"/>
  <c r="BI145" i="2"/>
  <c r="BH145" i="2"/>
  <c r="BG145" i="2"/>
  <c r="BF145" i="2"/>
  <c r="T145" i="2"/>
  <c r="T144" i="2" s="1"/>
  <c r="R145" i="2"/>
  <c r="R144" i="2" s="1"/>
  <c r="P145" i="2"/>
  <c r="P144" i="2" s="1"/>
  <c r="BK145" i="2"/>
  <c r="BK144" i="2" s="1"/>
  <c r="J144" i="2" s="1"/>
  <c r="J56" i="2" s="1"/>
  <c r="J145" i="2"/>
  <c r="BE145" i="2" s="1"/>
  <c r="BI141" i="2"/>
  <c r="BH141" i="2"/>
  <c r="BG141" i="2"/>
  <c r="BF141" i="2"/>
  <c r="T141" i="2"/>
  <c r="R141" i="2"/>
  <c r="P141" i="2"/>
  <c r="BK141" i="2"/>
  <c r="J141" i="2"/>
  <c r="BE141" i="2" s="1"/>
  <c r="BI138" i="2"/>
  <c r="BH138" i="2"/>
  <c r="BG138" i="2"/>
  <c r="BF138" i="2"/>
  <c r="BE138" i="2"/>
  <c r="T138" i="2"/>
  <c r="T137" i="2" s="1"/>
  <c r="R138" i="2"/>
  <c r="P138" i="2"/>
  <c r="BK138" i="2"/>
  <c r="BK137" i="2" s="1"/>
  <c r="J137" i="2" s="1"/>
  <c r="J55" i="2" s="1"/>
  <c r="J138" i="2"/>
  <c r="BI133" i="2"/>
  <c r="BH133" i="2"/>
  <c r="BG133" i="2"/>
  <c r="BF133" i="2"/>
  <c r="T133" i="2"/>
  <c r="R133" i="2"/>
  <c r="P133" i="2"/>
  <c r="BK133" i="2"/>
  <c r="J133" i="2"/>
  <c r="BE133" i="2" s="1"/>
  <c r="BI130" i="2"/>
  <c r="BH130" i="2"/>
  <c r="BG130" i="2"/>
  <c r="BF130" i="2"/>
  <c r="T130" i="2"/>
  <c r="R130" i="2"/>
  <c r="P130" i="2"/>
  <c r="BK130" i="2"/>
  <c r="J130" i="2"/>
  <c r="BE130" i="2" s="1"/>
  <c r="BI127" i="2"/>
  <c r="BH127" i="2"/>
  <c r="BG127" i="2"/>
  <c r="BF127" i="2"/>
  <c r="T127" i="2"/>
  <c r="R127" i="2"/>
  <c r="P127" i="2"/>
  <c r="BK127" i="2"/>
  <c r="J127" i="2"/>
  <c r="BE127" i="2" s="1"/>
  <c r="BI123" i="2"/>
  <c r="BH123" i="2"/>
  <c r="BG123" i="2"/>
  <c r="BF123" i="2"/>
  <c r="T123" i="2"/>
  <c r="R123" i="2"/>
  <c r="P123" i="2"/>
  <c r="BK123" i="2"/>
  <c r="J123" i="2"/>
  <c r="BE123" i="2" s="1"/>
  <c r="BI120" i="2"/>
  <c r="BH120" i="2"/>
  <c r="BG120" i="2"/>
  <c r="BF120" i="2"/>
  <c r="T120" i="2"/>
  <c r="R120" i="2"/>
  <c r="P120" i="2"/>
  <c r="BK120" i="2"/>
  <c r="J120" i="2"/>
  <c r="BE120" i="2" s="1"/>
  <c r="BI117" i="2"/>
  <c r="BH117" i="2"/>
  <c r="BG117" i="2"/>
  <c r="BF117" i="2"/>
  <c r="BE117" i="2"/>
  <c r="T117" i="2"/>
  <c r="R117" i="2"/>
  <c r="P117" i="2"/>
  <c r="BK117" i="2"/>
  <c r="J117" i="2"/>
  <c r="BI108" i="2"/>
  <c r="BH108" i="2"/>
  <c r="BG108" i="2"/>
  <c r="BF108" i="2"/>
  <c r="T108" i="2"/>
  <c r="R108" i="2"/>
  <c r="P108" i="2"/>
  <c r="BK108" i="2"/>
  <c r="J108" i="2"/>
  <c r="BE108" i="2" s="1"/>
  <c r="BI103" i="2"/>
  <c r="BH103" i="2"/>
  <c r="BG103" i="2"/>
  <c r="BF103" i="2"/>
  <c r="BE103" i="2"/>
  <c r="T103" i="2"/>
  <c r="R103" i="2"/>
  <c r="P103" i="2"/>
  <c r="BK103" i="2"/>
  <c r="J103" i="2"/>
  <c r="BI100" i="2"/>
  <c r="BH100" i="2"/>
  <c r="BG100" i="2"/>
  <c r="BF100" i="2"/>
  <c r="T100" i="2"/>
  <c r="R100" i="2"/>
  <c r="P100" i="2"/>
  <c r="BK100" i="2"/>
  <c r="J100" i="2"/>
  <c r="BE100" i="2" s="1"/>
  <c r="BI96" i="2"/>
  <c r="BH96" i="2"/>
  <c r="BG96" i="2"/>
  <c r="BF96" i="2"/>
  <c r="BE96" i="2"/>
  <c r="T96" i="2"/>
  <c r="R96" i="2"/>
  <c r="P96" i="2"/>
  <c r="BK96" i="2"/>
  <c r="J96" i="2"/>
  <c r="BI93" i="2"/>
  <c r="BH93" i="2"/>
  <c r="BG93" i="2"/>
  <c r="BF93" i="2"/>
  <c r="BE93" i="2"/>
  <c r="T93" i="2"/>
  <c r="R93" i="2"/>
  <c r="P93" i="2"/>
  <c r="BK93" i="2"/>
  <c r="J93" i="2"/>
  <c r="BI90" i="2"/>
  <c r="BH90" i="2"/>
  <c r="BG90" i="2"/>
  <c r="BF90" i="2"/>
  <c r="BE90" i="2"/>
  <c r="T90" i="2"/>
  <c r="R90" i="2"/>
  <c r="P90" i="2"/>
  <c r="BK90" i="2"/>
  <c r="J90" i="2"/>
  <c r="BI87" i="2"/>
  <c r="BH87" i="2"/>
  <c r="BG87" i="2"/>
  <c r="BF87" i="2"/>
  <c r="T87" i="2"/>
  <c r="R87" i="2"/>
  <c r="P87" i="2"/>
  <c r="BK87" i="2"/>
  <c r="J87" i="2"/>
  <c r="BE87" i="2" s="1"/>
  <c r="BI83" i="2"/>
  <c r="F32" i="2" s="1"/>
  <c r="BD52" i="1" s="1"/>
  <c r="BD51" i="1" s="1"/>
  <c r="W30" i="1" s="1"/>
  <c r="BH83" i="2"/>
  <c r="BG83" i="2"/>
  <c r="BF83" i="2"/>
  <c r="BE83" i="2"/>
  <c r="T83" i="2"/>
  <c r="R83" i="2"/>
  <c r="P83" i="2"/>
  <c r="BK83" i="2"/>
  <c r="BK82" i="2" s="1"/>
  <c r="J83" i="2"/>
  <c r="J76" i="2"/>
  <c r="F76" i="2"/>
  <c r="F74" i="2"/>
  <c r="E72" i="2"/>
  <c r="J47" i="2"/>
  <c r="F47" i="2"/>
  <c r="F45" i="2"/>
  <c r="E43" i="2"/>
  <c r="J16" i="2"/>
  <c r="E16" i="2"/>
  <c r="F48" i="2" s="1"/>
  <c r="J15" i="2"/>
  <c r="J10" i="2"/>
  <c r="J45" i="2" s="1"/>
  <c r="AS51" i="1"/>
  <c r="L47" i="1"/>
  <c r="AM46" i="1"/>
  <c r="L46" i="1"/>
  <c r="AM44" i="1"/>
  <c r="L44" i="1"/>
  <c r="L42" i="1"/>
  <c r="L41" i="1"/>
  <c r="T82" i="2" l="1"/>
  <c r="BK159" i="2"/>
  <c r="J159" i="2" s="1"/>
  <c r="J58" i="2" s="1"/>
  <c r="P159" i="2"/>
  <c r="T172" i="2"/>
  <c r="F29" i="2"/>
  <c r="BA52" i="1" s="1"/>
  <c r="BA51" i="1" s="1"/>
  <c r="W27" i="1" s="1"/>
  <c r="BK148" i="2"/>
  <c r="J148" i="2" s="1"/>
  <c r="J57" i="2" s="1"/>
  <c r="R159" i="2"/>
  <c r="BK194" i="2"/>
  <c r="J194" i="2" s="1"/>
  <c r="J60" i="2" s="1"/>
  <c r="F30" i="2"/>
  <c r="BB52" i="1" s="1"/>
  <c r="BB51" i="1" s="1"/>
  <c r="P148" i="2"/>
  <c r="T159" i="2"/>
  <c r="P194" i="2"/>
  <c r="F31" i="2"/>
  <c r="BC52" i="1" s="1"/>
  <c r="BC51" i="1" s="1"/>
  <c r="W29" i="1" s="1"/>
  <c r="R148" i="2"/>
  <c r="R194" i="2"/>
  <c r="BK216" i="2"/>
  <c r="J216" i="2" s="1"/>
  <c r="J62" i="2" s="1"/>
  <c r="P82" i="2"/>
  <c r="P137" i="2"/>
  <c r="BK172" i="2"/>
  <c r="J172" i="2" s="1"/>
  <c r="J59" i="2" s="1"/>
  <c r="R82" i="2"/>
  <c r="R81" i="2" s="1"/>
  <c r="R80" i="2" s="1"/>
  <c r="R137" i="2"/>
  <c r="P172" i="2"/>
  <c r="W28" i="1"/>
  <c r="AX51" i="1"/>
  <c r="J82" i="2"/>
  <c r="J54" i="2" s="1"/>
  <c r="J28" i="2"/>
  <c r="AV52" i="1" s="1"/>
  <c r="F77" i="2"/>
  <c r="J29" i="2"/>
  <c r="AW52" i="1" s="1"/>
  <c r="J74" i="2"/>
  <c r="F28" i="2"/>
  <c r="AZ52" i="1" s="1"/>
  <c r="AZ51" i="1" s="1"/>
  <c r="AY51" i="1" l="1"/>
  <c r="AW51" i="1"/>
  <c r="AK27" i="1" s="1"/>
  <c r="BK81" i="2"/>
  <c r="J81" i="2" s="1"/>
  <c r="J53" i="2" s="1"/>
  <c r="P81" i="2"/>
  <c r="P80" i="2" s="1"/>
  <c r="AU52" i="1" s="1"/>
  <c r="AU51" i="1" s="1"/>
  <c r="T81" i="2"/>
  <c r="T80" i="2" s="1"/>
  <c r="AV51" i="1"/>
  <c r="W26" i="1"/>
  <c r="AT52" i="1"/>
  <c r="BK80" i="2" l="1"/>
  <c r="J80" i="2" s="1"/>
  <c r="AK26" i="1"/>
  <c r="AT51" i="1"/>
  <c r="J52" i="2"/>
  <c r="J25" i="2"/>
  <c r="AG52" i="1" l="1"/>
  <c r="J34" i="2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<sst xmlns="http://schemas.openxmlformats.org/spreadsheetml/2006/main" count="2294" uniqueCount="551">
  <si>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</si>
  <si>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</si>
  <si>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</si>
  <si>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</si>
  <si>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</si>
  <si>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</si>
  <si>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</si>
  <si>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{92216d86-aa87-4563-95aa-ea398160fe75}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</si>
  <si>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</si>
  <si>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</si>
  <si>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</si>
  <si>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</si>
  <si>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</si>
  <si>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</si>
  <si>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</si>
  <si>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</si>
  <si>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170613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</si>
  <si>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</si>
  <si>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</si>
  <si>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Odkanalizování objektu Desná III, Mlýnská ulice, č.p. 105</t>
  </si>
  <si>
    <t>KSO:</t>
  </si>
  <si>
    <t>814 18 31</t>
  </si>
  <si>
    <t>CC-CZ:</t>
  </si>
  <si>
    <t>22233</t>
  </si>
  <si>
    <t>Místo:</t>
  </si>
  <si>
    <t>pozemek p.čč. 1420 v k.ú. Desná III</t>
  </si>
  <si>
    <t>Datum:</t>
  </si>
  <si>
    <t>13. 6. 2017</t>
  </si>
  <si>
    <t>Zadavatel:</t>
  </si>
  <si>
    <t>IČ:</t>
  </si>
  <si>
    <t/>
  </si>
  <si>
    <t xml:space="preserve">Hlavní město Praha, Mariánské náměěstí 2/2, Praha </t>
  </si>
  <si>
    <t>DIČ:</t>
  </si>
  <si>
    <t>Uchazeč:</t>
  </si>
  <si>
    <t>Vyplň údaj</t>
  </si>
  <si>
    <t>Projektant:</t>
  </si>
  <si>
    <t>Ing. Pavel Schneider, Klostermannova 8, Liberec 1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</si>
  <si>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</si>
  <si>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</si>
  <si>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</si>
  <si>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</si>
  <si>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</si>
  <si>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</si>
  <si>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</si>
  <si>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</si>
  <si>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</si>
  <si>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</si>
  <si>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</si>
  <si>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</si>
  <si>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</si>
  <si>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</si>
  <si>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</si>
  <si>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</si>
  <si>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</si>
  <si>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</si>
  <si>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</si>
  <si>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</si>
  <si>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</si>
  <si>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</si>
  <si>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</si>
  <si>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</si>
  <si>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</si>
  <si>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</si>
  <si>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</si>
  <si>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</si>
  <si>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</si>
  <si>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</si>
  <si>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</si>
  <si>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</si>
  <si>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</si>
  <si>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</si>
  <si>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</si>
  <si>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</si>
  <si>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</si>
  <si>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</si>
  <si>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</si>
  <si>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</si>
  <si>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</si>
  <si>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</si>
  <si>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</si>
  <si>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</si>
  <si>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</si>
  <si>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</si>
  <si>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</si>
  <si>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</si>
  <si>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hj3</t>
  </si>
  <si>
    <t>hloubení jam v horn.3</t>
  </si>
  <si>
    <t>121,006</t>
  </si>
  <si>
    <t>2</t>
  </si>
  <si>
    <t>vk</t>
  </si>
  <si>
    <t>vytlačená kubatura</t>
  </si>
  <si>
    <t>47,447</t>
  </si>
  <si>
    <t>KRYCÍ LIST SOUPISU</t>
  </si>
  <si>
    <t>pods</t>
  </si>
  <si>
    <t>podsyp pod potrubí</t>
  </si>
  <si>
    <t>2,401</t>
  </si>
  <si>
    <t>obr</t>
  </si>
  <si>
    <t>obrubník</t>
  </si>
  <si>
    <t>7</t>
  </si>
  <si>
    <t>žlb</t>
  </si>
  <si>
    <t>žlabovky</t>
  </si>
  <si>
    <t>2,1</t>
  </si>
  <si>
    <t>vegdl</t>
  </si>
  <si>
    <t>vegetační dlažba</t>
  </si>
  <si>
    <t>51,84</t>
  </si>
  <si>
    <t>SN4</t>
  </si>
  <si>
    <t>potrubí SN4</t>
  </si>
  <si>
    <t>zas</t>
  </si>
  <si>
    <t>zásyp</t>
  </si>
  <si>
    <t>138,67</t>
  </si>
  <si>
    <t>3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</si>
  <si>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</si>
  <si>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</si>
  <si>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</si>
  <si>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</si>
  <si>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</si>
  <si>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</si>
  <si>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</si>
  <si>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</si>
  <si>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</si>
  <si>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</si>
  <si>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</si>
  <si>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</si>
  <si>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</si>
  <si>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</si>
  <si>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OST - Ostatní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</si>
  <si>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</si>
  <si>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</si>
  <si>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</si>
  <si>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</si>
  <si>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</si>
  <si>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</si>
  <si>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</si>
  <si>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</si>
  <si>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</si>
  <si>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</si>
  <si>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</si>
  <si>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</si>
  <si>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</si>
  <si>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</si>
  <si>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</si>
  <si>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</si>
  <si>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</si>
  <si>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</si>
  <si>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</si>
  <si>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</si>
  <si>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</si>
  <si>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m2</t>
  </si>
  <si>
    <t>CS ÚRS 2017 01</t>
  </si>
  <si>
    <t>4</t>
  </si>
  <si>
    <t>-2007714391</t>
  </si>
  <si>
    <t>VV</t>
  </si>
  <si>
    <t>"rozebrání vegetačních dlaždic - opětovné použití"7,2*7,2</t>
  </si>
  <si>
    <t xml:space="preserve">"rozebrání žlabovek" 7,0*0,3 </t>
  </si>
  <si>
    <t>Součet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</si>
  <si>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</si>
  <si>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</si>
  <si>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</si>
  <si>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-1091195930</t>
  </si>
  <si>
    <t>"rozebrání stávajícího obrubníku"7</t>
  </si>
  <si>
    <t>119003131</t>
  </si>
  <si>
    <t>Pomocné konstrukce při zabezpečení výkopu svislé výstražná páska zřízení</t>
  </si>
  <si>
    <t>1902709543</t>
  </si>
  <si>
    <t>"kolem výkopu žump-7,2*4=28,8 m" 30</t>
  </si>
  <si>
    <t>119003132</t>
  </si>
  <si>
    <t>Pomocné konstrukce při zabezpečení výkopu svislé výstražná páska odstranění</t>
  </si>
  <si>
    <t>774531664</t>
  </si>
  <si>
    <t>5</t>
  </si>
  <si>
    <t>131201102</t>
  </si>
  <si>
    <t>Hloubení nezapažených jam a zářezů s urovnáním dna do předepsaného profilu a spádu v hornině tř. 3 přes 100 do 1 000 m3</t>
  </si>
  <si>
    <t>m3</t>
  </si>
  <si>
    <t>-1025108569</t>
  </si>
  <si>
    <t>"výkop pro žumpy"((4,9*4,9)+(7,2*7,2))/2*3,30</t>
  </si>
  <si>
    <t>"odečet tl. zpevněné plochy ze veg.dl. t. 80 mm"-7,2*7,2*0,08</t>
  </si>
  <si>
    <t>6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</si>
  <si>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</si>
  <si>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</si>
  <si>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-1051387542</t>
  </si>
  <si>
    <t>"16 % z obemu výkopku"hj3*0,16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</si>
  <si>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</si>
  <si>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</si>
  <si>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-511773479</t>
  </si>
  <si>
    <t>"přemístění výkopku na meziskládku "hj3</t>
  </si>
  <si>
    <t>"zpět na zásyp" zas</t>
  </si>
  <si>
    <t>"výplň vegetačních tvárnic zeminou"7,2*7,2*0,08</t>
  </si>
  <si>
    <t>8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</si>
  <si>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</si>
  <si>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</si>
  <si>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1322234239</t>
  </si>
  <si>
    <t>"vytlačená kubatura rýhy"pods+jímky</t>
  </si>
  <si>
    <t>"podsyp"pods</t>
  </si>
  <si>
    <t>Mezisoučet</t>
  </si>
  <si>
    <t>"vytlačená kubatura jímek"</t>
  </si>
  <si>
    <t>"konstrukce jímek "2,15*4,15*2,48*2</t>
  </si>
  <si>
    <t>"komínky"0,84*0,84*0,560*2</t>
  </si>
  <si>
    <t>9</t>
  </si>
  <si>
    <t>167101101</t>
  </si>
  <si>
    <t>Nakládání, skládání a překládání neulehlého výkopku nebo sypaniny nakládání, množství do 100 m3, z hornin tř. 1 až 4</t>
  </si>
  <si>
    <t>1543682246</t>
  </si>
  <si>
    <t>"nakládání zásypu zpět"zas</t>
  </si>
  <si>
    <t>10</t>
  </si>
  <si>
    <t>171201201</t>
  </si>
  <si>
    <t>Uložení sypaniny na skládky</t>
  </si>
  <si>
    <t>1361037953</t>
  </si>
  <si>
    <t>11</t>
  </si>
  <si>
    <t>171201211</t>
  </si>
  <si>
    <t>Uložení sypaniny poplatek za uložení sypaniny na skládce (skládkovné)</t>
  </si>
  <si>
    <t>t</t>
  </si>
  <si>
    <t>118421063</t>
  </si>
  <si>
    <t>Přepočet 1,6 /m3</t>
  </si>
  <si>
    <t>47,447*1,6 'Přepočtené koeficientem množství</t>
  </si>
  <si>
    <t>12</t>
  </si>
  <si>
    <t>180405111</t>
  </si>
  <si>
    <t>Založení trávníků ve vegetačních prefabrikátech výsevem semene v rovině nebo na svahu do 1:5</t>
  </si>
  <si>
    <t>1243439724</t>
  </si>
  <si>
    <t>13</t>
  </si>
  <si>
    <t>M</t>
  </si>
  <si>
    <t>005724100</t>
  </si>
  <si>
    <t>osivo směs travní parková</t>
  </si>
  <si>
    <t>kg</t>
  </si>
  <si>
    <t>268771647</t>
  </si>
  <si>
    <t>51,84*0,015 'Přepočtené koeficientem množství</t>
  </si>
  <si>
    <t>14</t>
  </si>
  <si>
    <t>181301101</t>
  </si>
  <si>
    <t>Rozprostření a urovnání ornice v rovině nebo ve svahu sklonu do 1:5 při souvislé ploše do 500 m2, tl. vrstvy do 100 mm</t>
  </si>
  <si>
    <t>-2057253406</t>
  </si>
  <si>
    <t>"zemina do výplně vegetačních dlaždic"</t>
  </si>
  <si>
    <t>Svislé a kompletní konstrukce</t>
  </si>
  <si>
    <t>320101112</t>
  </si>
  <si>
    <t>Osazení betonových a železobetonových prefabrikátů hmotnosti jednotlivě přes 1 000 do 5 000 kg</t>
  </si>
  <si>
    <t>1220844266</t>
  </si>
  <si>
    <t>"osazení jímek 2 ks 1240 kg"2,15*4,15*3,3*2</t>
  </si>
  <si>
    <t>16</t>
  </si>
  <si>
    <t>594411r001</t>
  </si>
  <si>
    <t>Jímka SL 230-16,0 je prefabrikovaná železobetonová podzemní nádrž o objemu 16,0m3, kterou tvoří vlastní obdélníková nádrž, víko nádrže, komínek a zákrytová destička._x000D_
 Jímka je vyrobená z armovaného betonu se speciální přísadou, která zaručuje vodotěsnost. Standardně je natřena penetračním nátěrem (zevnitř nebo zvenčí).</t>
  </si>
  <si>
    <t>kus</t>
  </si>
  <si>
    <t>-335821078</t>
  </si>
  <si>
    <t>"Žumpa SL 230-16 - dodávka a doprava"2</t>
  </si>
  <si>
    <t>Vodorovné konstrukce</t>
  </si>
  <si>
    <t>17</t>
  </si>
  <si>
    <t>451573111</t>
  </si>
  <si>
    <t>Lože pod potrubí, stoky a drobné objekty v otevřeném výkopu z písku a štěrkopísku do 63 mm</t>
  </si>
  <si>
    <t>469612523</t>
  </si>
  <si>
    <t>"lože pod jímky"4,9*4,9*0,1</t>
  </si>
  <si>
    <t>Komunikace pozemní</t>
  </si>
  <si>
    <t>18</t>
  </si>
  <si>
    <t>564851111</t>
  </si>
  <si>
    <t>Podklad ze štěrkodrti ŠD s rozprostřením a zhutněním, po zhutnění tl. 150 mm</t>
  </si>
  <si>
    <t>620184147</t>
  </si>
  <si>
    <t>19</t>
  </si>
  <si>
    <t>596412211</t>
  </si>
  <si>
    <t>Kladení dlažby z betonových vegetačních dlaždic pozemních komunikací s ložem z kameniva těženého nebo drceného tl. do 50 mm, s vyplněním spár a vegetačních otvorů, s hutněním vibrováním tl. 80 mm, pro plochy přes 50 do 100 m2</t>
  </si>
  <si>
    <t>-1502023703</t>
  </si>
  <si>
    <t>"opětovné osazení vegetační dlažby"vegdl</t>
  </si>
  <si>
    <t>20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</si>
  <si>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</si>
  <si>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</si>
  <si>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329178477</t>
  </si>
  <si>
    <t>"opětovné osazení demontovaných žlabovek"</t>
  </si>
  <si>
    <t>Trubní vedení</t>
  </si>
  <si>
    <t>831263195</t>
  </si>
  <si>
    <t>Montáž potrubí z trub kameninových hrdlových s integrovaným těsněním Příplatek k cenám za zřízení kanalizační přípojky DN od 100 do 300</t>
  </si>
  <si>
    <t>1496501799</t>
  </si>
  <si>
    <t>"přepojení na stávající přípojku"1</t>
  </si>
  <si>
    <t>22</t>
  </si>
  <si>
    <t>871355211</t>
  </si>
  <si>
    <t>Kanalizační potrubí z tvrdého PVC v otevřeném výkopu ve sklonu do 20 %, hladkého plnostěnného jednovrstvého, tuhost třídy SN 4 DN 200</t>
  </si>
  <si>
    <t>-1344614796</t>
  </si>
  <si>
    <t>"potrubí na propojení jímek"2</t>
  </si>
  <si>
    <t>23</t>
  </si>
  <si>
    <t>899104111</t>
  </si>
  <si>
    <t>Osazení poklopů litinových a ocelových včetně rámů hmotnosti jednotlivě přes 150 kg</t>
  </si>
  <si>
    <t>-577892488</t>
  </si>
  <si>
    <t>"2 poklopy k jímkám"2</t>
  </si>
  <si>
    <t>24</t>
  </si>
  <si>
    <t>55243111r003</t>
  </si>
  <si>
    <t>poklop těžký s rámem litinový 600x600, D400</t>
  </si>
  <si>
    <t>1460847317</t>
  </si>
  <si>
    <t>Ostatní konstrukce a práce, bourání</t>
  </si>
  <si>
    <t>25</t>
  </si>
  <si>
    <t>916131112</t>
  </si>
  <si>
    <t>Osazení silničního obrubníku betonového se zřízením lože, s vyplněním a zatřením spár cementovou maltou ležatého bez boční opěry, do lože z betonu prostého tř. C 12/15</t>
  </si>
  <si>
    <t>1343267780</t>
  </si>
  <si>
    <t>26</t>
  </si>
  <si>
    <t>936311111</t>
  </si>
  <si>
    <t>Zabetonování potrubí uloženého ve vynechaných otvorech ve dně nebo ve stěnách nádrží, z betonu se zvýšenými nároky na prostředí o ploše otvoru do 0,25 m2</t>
  </si>
  <si>
    <t>-317102286</t>
  </si>
  <si>
    <t>"utěsnění prostupů kolem potrubí"0,1</t>
  </si>
  <si>
    <t>27</t>
  </si>
  <si>
    <t>969021121</t>
  </si>
  <si>
    <t>Vybourání kanalizačního potrubí DN do 200 mm</t>
  </si>
  <si>
    <t>1125721673</t>
  </si>
  <si>
    <t>"vybourání stávaícího potrubí"5</t>
  </si>
  <si>
    <t>28</t>
  </si>
  <si>
    <t>977151124</t>
  </si>
  <si>
    <t>Jádrové vrty diamantovými korunkami do stavebních materiálů (železobetonu, betonu, cihel, obkladů, dlažeb, kamene) průměru přes 150 do 180 mm</t>
  </si>
  <si>
    <t>-1683172100</t>
  </si>
  <si>
    <t xml:space="preserve">"navrtávka do jímky vtok DN150"0,2*1 </t>
  </si>
  <si>
    <t>29</t>
  </si>
  <si>
    <t>977151126</t>
  </si>
  <si>
    <t>Jádrové vrty diamantovými korunkami do stavebních materiálů (železobetonu, betonu, cihel, obkladů, dlažeb, kamene) průměru přes 200 do 225 mm</t>
  </si>
  <si>
    <t>541453104</t>
  </si>
  <si>
    <t>"navrtávky do betonové jímky pro prostup potrubí"0,2*4</t>
  </si>
  <si>
    <t>30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</si>
  <si>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</si>
  <si>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</si>
  <si>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-1537421836</t>
  </si>
  <si>
    <t>31</t>
  </si>
  <si>
    <t>979054441</t>
  </si>
  <si>
    <t>Očištění vybouraných prvků komunikací od spojovacího materiálu s odklizením a uložením očištěných hmot a spojovacího materiálu na skládku na vzdálenost do 10 m dlaždic, desek nebo tvarovek s původním vyplněním spár kamenivem těženým</t>
  </si>
  <si>
    <t>-876403600</t>
  </si>
  <si>
    <t>žlb+vegdl</t>
  </si>
  <si>
    <t>997</t>
  </si>
  <si>
    <t>Přesun sutě</t>
  </si>
  <si>
    <t>32</t>
  </si>
  <si>
    <t>997013801</t>
  </si>
  <si>
    <t>Poplatek za uložení stavebního odpadu na skládce (skládkovné) betonového</t>
  </si>
  <si>
    <t>-1490070202</t>
  </si>
  <si>
    <t>"vybouraný beton z navrtávky"0,02+0,127</t>
  </si>
  <si>
    <t>33</t>
  </si>
  <si>
    <t>997013803</t>
  </si>
  <si>
    <t>Poplatek za uložení stavebního odpadu na skládce (skládkovné) z keramických materiálů</t>
  </si>
  <si>
    <t>708364069</t>
  </si>
  <si>
    <t>"potrubí z kameniny"0,315</t>
  </si>
  <si>
    <t>34</t>
  </si>
  <si>
    <t>997221551</t>
  </si>
  <si>
    <t>Vodorovná doprava suti bez naložení, ale se složením a s hrubým urovnáním ze sypkých materiálů, na vzdálenost do 1 km</t>
  </si>
  <si>
    <t>1060627666</t>
  </si>
  <si>
    <t>"zámková dlažba, žlabovky a obrubníky se ponechají v blízkosti výkopu (do 50 m) pro opětovné použití"</t>
  </si>
  <si>
    <t>"navrtávky"0,147</t>
  </si>
  <si>
    <t>35</t>
  </si>
  <si>
    <t>997221559</t>
  </si>
  <si>
    <t>Vodorovná doprava suti bez naložení, ale se složením a s hrubým urovnáním Příplatek k ceně za každý další i započatý 1 km přes 1 km</t>
  </si>
  <si>
    <t>258036823</t>
  </si>
  <si>
    <t>odvoz na skládku do 25 km</t>
  </si>
  <si>
    <t>"navrtávky"0,147*24</t>
  </si>
  <si>
    <t>36</t>
  </si>
  <si>
    <t>997221571</t>
  </si>
  <si>
    <t>Vodorovná doprava vybouraných hmot bez naložení, ale se složením a s hrubým urovnáním na vzdálenost do 1 km</t>
  </si>
  <si>
    <t>1997537735</t>
  </si>
  <si>
    <t>"vybourané potrubí"0,315</t>
  </si>
  <si>
    <t>37</t>
  </si>
  <si>
    <t>997221579</t>
  </si>
  <si>
    <t>Vodorovná doprava vybouraných hmot bez naložení, ale se složením a s hrubým urovnáním na vzdálenost Příplatek k ceně za každý další i započatý 1 km přes 1 km</t>
  </si>
  <si>
    <t>1536711607</t>
  </si>
  <si>
    <t>0,315*24</t>
  </si>
  <si>
    <t>998</t>
  </si>
  <si>
    <t>Přesun hmot</t>
  </si>
  <si>
    <t>38</t>
  </si>
  <si>
    <t>998142251</t>
  </si>
  <si>
    <t>Přesun hmot pro nádrže, jímky, zásobníky a jámy pozemní mimo zemědělství se svislou nosnou konstrukcí monolitickou betonovou tyčovou nebo plošnou vodorovná dopravní vzdálenost do 50 m výšky do 25 m</t>
  </si>
  <si>
    <t>-1941566808</t>
  </si>
  <si>
    <t>OST</t>
  </si>
  <si>
    <t>Ostatní</t>
  </si>
  <si>
    <t>39</t>
  </si>
  <si>
    <t>001ost001</t>
  </si>
  <si>
    <t>Dokumentace skutečného provedení stavby</t>
  </si>
  <si>
    <t>kpl</t>
  </si>
  <si>
    <t>1481457006</t>
  </si>
  <si>
    <t>"projektová dokumentace"1</t>
  </si>
  <si>
    <t>40</t>
  </si>
  <si>
    <t>001ost004</t>
  </si>
  <si>
    <t>Zaměření skutečného stavu</t>
  </si>
  <si>
    <t>1438508090</t>
  </si>
  <si>
    <t>"dle podkladů projektanta"</t>
  </si>
  <si>
    <t>41</t>
  </si>
  <si>
    <t>001ost010</t>
  </si>
  <si>
    <t>Pronájem jeřábu</t>
  </si>
  <si>
    <t>-168501767</t>
  </si>
  <si>
    <t>"pronájem jeřábu 2 h+ dopravné"1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</si>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</sst>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0000A8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FF0000"/>
      <name val="Trebuchet MS"/>
    </font>
    <font>
      <sz val="8"/>
      <color rgb="FF800080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9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</xf>
    <xf numFmtId="0" fontId="14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vertical="center"/>
    </xf>
    <xf numFmtId="0" fontId="48" fillId="3" borderId="0" xfId="1" applyFill="1"/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20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31" fillId="3" borderId="0" xfId="1" applyFont="1" applyFill="1" applyAlignment="1">
      <alignment vertical="center"/>
    </xf>
    <xf numFmtId="0" fontId="14" fillId="3" borderId="0" xfId="0" applyFont="1" applyFill="1" applyAlignment="1" applyProtection="1">
      <alignment vertical="center"/>
      <protection locked="0"/>
    </xf>
    <xf numFmtId="0" fontId="32" fillId="0" borderId="0" xfId="0" applyFont="1" applyAlignment="1">
      <alignment horizontal="left" vertical="center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4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5" fillId="0" borderId="16" xfId="0" applyNumberFormat="1" applyFont="1" applyBorder="1" applyAlignment="1" applyProtection="1"/>
    <xf numFmtId="166" fontId="35" fillId="0" borderId="17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Border="1" applyAlignment="1" applyProtection="1">
      <alignment horizontal="left" vertical="center"/>
    </xf>
    <xf numFmtId="0" fontId="38" fillId="0" borderId="0" xfId="0" applyFont="1" applyBorder="1" applyAlignment="1" applyProtection="1">
      <alignment horizontal="left" vertical="center"/>
    </xf>
    <xf numFmtId="0" fontId="38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9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40" fillId="0" borderId="28" xfId="0" applyFont="1" applyBorder="1" applyAlignment="1" applyProtection="1">
      <alignment horizontal="center" vertical="center"/>
    </xf>
    <xf numFmtId="49" fontId="40" fillId="0" borderId="28" xfId="0" applyNumberFormat="1" applyFont="1" applyBorder="1" applyAlignment="1" applyProtection="1">
      <alignment horizontal="left" vertical="center" wrapText="1"/>
    </xf>
    <xf numFmtId="0" fontId="40" fillId="0" borderId="28" xfId="0" applyFont="1" applyBorder="1" applyAlignment="1" applyProtection="1">
      <alignment horizontal="left" vertical="center" wrapText="1"/>
    </xf>
    <xf numFmtId="0" fontId="40" fillId="0" borderId="28" xfId="0" applyFont="1" applyBorder="1" applyAlignment="1" applyProtection="1">
      <alignment horizontal="center" vertical="center" wrapText="1"/>
    </xf>
    <xf numFmtId="167" fontId="40" fillId="0" borderId="28" xfId="0" applyNumberFormat="1" applyFont="1" applyBorder="1" applyAlignment="1" applyProtection="1">
      <alignment vertical="center"/>
    </xf>
    <xf numFmtId="4" fontId="40" fillId="4" borderId="28" xfId="0" applyNumberFormat="1" applyFont="1" applyFill="1" applyBorder="1" applyAlignment="1" applyProtection="1">
      <alignment vertical="center"/>
      <protection locked="0"/>
    </xf>
    <xf numFmtId="4" fontId="40" fillId="0" borderId="28" xfId="0" applyNumberFormat="1" applyFont="1" applyBorder="1" applyAlignment="1" applyProtection="1">
      <alignment vertical="center"/>
    </xf>
    <xf numFmtId="0" fontId="40" fillId="0" borderId="5" xfId="0" applyFont="1" applyBorder="1" applyAlignment="1">
      <alignment vertical="center"/>
    </xf>
    <xf numFmtId="0" fontId="40" fillId="4" borderId="2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</xf>
    <xf numFmtId="0" fontId="38" fillId="0" borderId="0" xfId="0" applyFont="1" applyAlignment="1" applyProtection="1">
      <alignment horizontal="left" vertical="center"/>
    </xf>
    <xf numFmtId="0" fontId="38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/>
    </xf>
    <xf numFmtId="4" fontId="5" fillId="0" borderId="0" xfId="0" applyNumberFormat="1" applyFont="1" applyBorder="1" applyAlignment="1" applyProtection="1"/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41" fillId="0" borderId="29" xfId="0" applyFont="1" applyBorder="1" applyAlignment="1" applyProtection="1">
      <alignment vertical="center" wrapText="1"/>
      <protection locked="0"/>
    </xf>
    <xf numFmtId="0" fontId="41" fillId="0" borderId="30" xfId="0" applyFont="1" applyBorder="1" applyAlignment="1" applyProtection="1">
      <alignment vertical="center" wrapText="1"/>
      <protection locked="0"/>
    </xf>
    <xf numFmtId="0" fontId="41" fillId="0" borderId="31" xfId="0" applyFont="1" applyBorder="1" applyAlignment="1" applyProtection="1">
      <alignment vertical="center" wrapText="1"/>
      <protection locked="0"/>
    </xf>
    <xf numFmtId="0" fontId="41" fillId="0" borderId="32" xfId="0" applyFont="1" applyBorder="1" applyAlignment="1" applyProtection="1">
      <alignment horizontal="center" vertical="center" wrapText="1"/>
      <protection locked="0"/>
    </xf>
    <xf numFmtId="0" fontId="41" fillId="0" borderId="33" xfId="0" applyFont="1" applyBorder="1" applyAlignment="1" applyProtection="1">
      <alignment horizontal="center" vertical="center" wrapText="1"/>
      <protection locked="0"/>
    </xf>
    <xf numFmtId="0" fontId="41" fillId="0" borderId="32" xfId="0" applyFont="1" applyBorder="1" applyAlignment="1" applyProtection="1">
      <alignment vertical="center" wrapText="1"/>
      <protection locked="0"/>
    </xf>
    <xf numFmtId="0" fontId="41" fillId="0" borderId="33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49" fontId="44" fillId="0" borderId="1" xfId="0" applyNumberFormat="1" applyFont="1" applyBorder="1" applyAlignment="1" applyProtection="1">
      <alignment vertical="center" wrapText="1"/>
      <protection locked="0"/>
    </xf>
    <xf numFmtId="0" fontId="41" fillId="0" borderId="35" xfId="0" applyFont="1" applyBorder="1" applyAlignment="1" applyProtection="1">
      <alignment vertical="center" wrapText="1"/>
      <protection locked="0"/>
    </xf>
    <xf numFmtId="0" fontId="45" fillId="0" borderId="34" xfId="0" applyFont="1" applyBorder="1" applyAlignment="1" applyProtection="1">
      <alignment vertical="center" wrapText="1"/>
      <protection locked="0"/>
    </xf>
    <xf numFmtId="0" fontId="41" fillId="0" borderId="36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top"/>
      <protection locked="0"/>
    </xf>
    <xf numFmtId="0" fontId="41" fillId="0" borderId="0" xfId="0" applyFont="1" applyAlignment="1" applyProtection="1">
      <alignment vertical="top"/>
      <protection locked="0"/>
    </xf>
    <xf numFmtId="0" fontId="41" fillId="0" borderId="29" xfId="0" applyFont="1" applyBorder="1" applyAlignment="1" applyProtection="1">
      <alignment horizontal="left" vertical="center"/>
      <protection locked="0"/>
    </xf>
    <xf numFmtId="0" fontId="41" fillId="0" borderId="30" xfId="0" applyFont="1" applyBorder="1" applyAlignment="1" applyProtection="1">
      <alignment horizontal="left" vertical="center"/>
      <protection locked="0"/>
    </xf>
    <xf numFmtId="0" fontId="41" fillId="0" borderId="31" xfId="0" applyFont="1" applyBorder="1" applyAlignment="1" applyProtection="1">
      <alignment horizontal="left" vertical="center"/>
      <protection locked="0"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center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1" fillId="0" borderId="29" xfId="0" applyFont="1" applyBorder="1" applyAlignment="1" applyProtection="1">
      <alignment horizontal="left" vertical="center" wrapText="1"/>
      <protection locked="0"/>
    </xf>
    <xf numFmtId="0" fontId="41" fillId="0" borderId="30" xfId="0" applyFont="1" applyBorder="1" applyAlignment="1" applyProtection="1">
      <alignment horizontal="left" vertical="center" wrapText="1"/>
      <protection locked="0"/>
    </xf>
    <xf numFmtId="0" fontId="41" fillId="0" borderId="31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6" fillId="0" borderId="32" xfId="0" applyFont="1" applyBorder="1" applyAlignment="1" applyProtection="1">
      <alignment horizontal="left" vertical="center" wrapText="1"/>
      <protection locked="0"/>
    </xf>
    <xf numFmtId="0" fontId="46" fillId="0" borderId="33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4" fillId="0" borderId="35" xfId="0" applyFont="1" applyBorder="1" applyAlignment="1" applyProtection="1">
      <alignment horizontal="left" vertical="center" wrapText="1"/>
      <protection locked="0"/>
    </xf>
    <xf numFmtId="0" fontId="44" fillId="0" borderId="34" xfId="0" applyFont="1" applyBorder="1" applyAlignment="1" applyProtection="1">
      <alignment horizontal="left" vertical="center" wrapText="1"/>
      <protection locked="0"/>
    </xf>
    <xf numFmtId="0" fontId="44" fillId="0" borderId="36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4" fillId="0" borderId="1" xfId="0" applyFont="1" applyBorder="1" applyAlignment="1" applyProtection="1">
      <alignment horizontal="center" vertical="top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4" fillId="0" borderId="36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3" fillId="0" borderId="1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43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4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6" fillId="0" borderId="34" xfId="0" applyFont="1" applyBorder="1" applyAlignment="1" applyProtection="1">
      <protection locked="0"/>
    </xf>
    <xf numFmtId="0" fontId="41" fillId="0" borderId="32" xfId="0" applyFont="1" applyBorder="1" applyAlignment="1" applyProtection="1">
      <alignment vertical="top"/>
      <protection locked="0"/>
    </xf>
    <xf numFmtId="0" fontId="41" fillId="0" borderId="33" xfId="0" applyFont="1" applyBorder="1" applyAlignment="1" applyProtection="1">
      <alignment vertical="top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0" borderId="35" xfId="0" applyFont="1" applyBorder="1" applyAlignment="1" applyProtection="1">
      <alignment vertical="top"/>
      <protection locked="0"/>
    </xf>
    <xf numFmtId="0" fontId="41" fillId="0" borderId="34" xfId="0" applyFont="1" applyBorder="1" applyAlignment="1" applyProtection="1">
      <alignment vertical="top"/>
      <protection locked="0"/>
    </xf>
    <xf numFmtId="0" fontId="41" fillId="0" borderId="36" xfId="0" applyFont="1" applyBorder="1" applyAlignment="1" applyProtection="1">
      <alignment vertical="top"/>
      <protection locked="0"/>
    </xf>
    <xf numFmtId="0" fontId="0" fillId="0" borderId="0" xfId="0"/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2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1" fillId="3" borderId="0" xfId="1" applyFont="1" applyFill="1" applyAlignment="1">
      <alignment vertical="center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43" fillId="0" borderId="34" xfId="0" applyFont="1" applyBorder="1" applyAlignment="1" applyProtection="1">
      <alignment horizontal="left" wrapText="1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49" fontId="44" fillId="0" borderId="1" xfId="0" applyNumberFormat="1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4" fillId="0" borderId="1" xfId="0" applyFont="1" applyBorder="1" applyAlignment="1" applyProtection="1">
      <alignment horizontal="left" vertical="top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>
      <pane ySplit="1" topLeftCell="A49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50000000000003" customHeight="1"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S2" s="24" t="s">
        <v>8</v>
      </c>
      <c r="BT2" s="24" t="s">
        <v>9</v>
      </c>
    </row>
    <row r="3" spans="1:74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1:74" ht="36.950000000000003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1:74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75" t="s">
        <v>16</v>
      </c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29"/>
      <c r="AQ5" s="31"/>
      <c r="BE5" s="373" t="s">
        <v>17</v>
      </c>
      <c r="BS5" s="24" t="s">
        <v>8</v>
      </c>
    </row>
    <row r="6" spans="1:74" ht="36.950000000000003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77" t="s">
        <v>19</v>
      </c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29"/>
      <c r="AQ6" s="31"/>
      <c r="BE6" s="374"/>
      <c r="BS6" s="24" t="s">
        <v>8</v>
      </c>
    </row>
    <row r="7" spans="1:74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23</v>
      </c>
      <c r="AO7" s="29"/>
      <c r="AP7" s="29"/>
      <c r="AQ7" s="31"/>
      <c r="BE7" s="374"/>
      <c r="BS7" s="24" t="s">
        <v>8</v>
      </c>
    </row>
    <row r="8" spans="1:74" ht="14.45" customHeight="1">
      <c r="B8" s="28"/>
      <c r="C8" s="29"/>
      <c r="D8" s="37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26</v>
      </c>
      <c r="AL8" s="29"/>
      <c r="AM8" s="29"/>
      <c r="AN8" s="38" t="s">
        <v>27</v>
      </c>
      <c r="AO8" s="29"/>
      <c r="AP8" s="29"/>
      <c r="AQ8" s="31"/>
      <c r="BE8" s="374"/>
      <c r="BS8" s="24" t="s">
        <v>8</v>
      </c>
    </row>
    <row r="9" spans="1:74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74"/>
      <c r="BS9" s="24" t="s">
        <v>8</v>
      </c>
    </row>
    <row r="10" spans="1:74" ht="14.45" customHeight="1">
      <c r="B10" s="28"/>
      <c r="C10" s="29"/>
      <c r="D10" s="37" t="s">
        <v>28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29</v>
      </c>
      <c r="AL10" s="29"/>
      <c r="AM10" s="29"/>
      <c r="AN10" s="35" t="s">
        <v>30</v>
      </c>
      <c r="AO10" s="29"/>
      <c r="AP10" s="29"/>
      <c r="AQ10" s="31"/>
      <c r="BE10" s="374"/>
      <c r="BS10" s="24" t="s">
        <v>8</v>
      </c>
    </row>
    <row r="11" spans="1:74" ht="18.399999999999999" customHeight="1">
      <c r="B11" s="28"/>
      <c r="C11" s="29"/>
      <c r="D11" s="29"/>
      <c r="E11" s="35" t="s">
        <v>31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32</v>
      </c>
      <c r="AL11" s="29"/>
      <c r="AM11" s="29"/>
      <c r="AN11" s="35" t="s">
        <v>30</v>
      </c>
      <c r="AO11" s="29"/>
      <c r="AP11" s="29"/>
      <c r="AQ11" s="31"/>
      <c r="BE11" s="374"/>
      <c r="BS11" s="24" t="s">
        <v>8</v>
      </c>
    </row>
    <row r="12" spans="1:74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74"/>
      <c r="BS12" s="24" t="s">
        <v>8</v>
      </c>
    </row>
    <row r="13" spans="1:74" ht="14.45" customHeight="1">
      <c r="B13" s="28"/>
      <c r="C13" s="29"/>
      <c r="D13" s="37" t="s">
        <v>33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29</v>
      </c>
      <c r="AL13" s="29"/>
      <c r="AM13" s="29"/>
      <c r="AN13" s="39" t="s">
        <v>34</v>
      </c>
      <c r="AO13" s="29"/>
      <c r="AP13" s="29"/>
      <c r="AQ13" s="31"/>
      <c r="BE13" s="374"/>
      <c r="BS13" s="24" t="s">
        <v>8</v>
      </c>
    </row>
    <row r="14" spans="1:74" ht="15">
      <c r="B14" s="28"/>
      <c r="C14" s="29"/>
      <c r="D14" s="29"/>
      <c r="E14" s="378" t="s">
        <v>34</v>
      </c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" t="s">
        <v>32</v>
      </c>
      <c r="AL14" s="29"/>
      <c r="AM14" s="29"/>
      <c r="AN14" s="39" t="s">
        <v>34</v>
      </c>
      <c r="AO14" s="29"/>
      <c r="AP14" s="29"/>
      <c r="AQ14" s="31"/>
      <c r="BE14" s="374"/>
      <c r="BS14" s="24" t="s">
        <v>8</v>
      </c>
    </row>
    <row r="15" spans="1:74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74"/>
      <c r="BS15" s="24" t="s">
        <v>6</v>
      </c>
    </row>
    <row r="16" spans="1:74" ht="14.45" customHeight="1">
      <c r="B16" s="28"/>
      <c r="C16" s="29"/>
      <c r="D16" s="37" t="s">
        <v>35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29</v>
      </c>
      <c r="AL16" s="29"/>
      <c r="AM16" s="29"/>
      <c r="AN16" s="35" t="s">
        <v>30</v>
      </c>
      <c r="AO16" s="29"/>
      <c r="AP16" s="29"/>
      <c r="AQ16" s="31"/>
      <c r="BE16" s="374"/>
      <c r="BS16" s="24" t="s">
        <v>6</v>
      </c>
    </row>
    <row r="17" spans="2:71" ht="18.399999999999999" customHeight="1">
      <c r="B17" s="28"/>
      <c r="C17" s="29"/>
      <c r="D17" s="29"/>
      <c r="E17" s="35" t="s">
        <v>36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32</v>
      </c>
      <c r="AL17" s="29"/>
      <c r="AM17" s="29"/>
      <c r="AN17" s="35" t="s">
        <v>30</v>
      </c>
      <c r="AO17" s="29"/>
      <c r="AP17" s="29"/>
      <c r="AQ17" s="31"/>
      <c r="BE17" s="374"/>
      <c r="BS17" s="24" t="s">
        <v>37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74"/>
      <c r="BS18" s="24" t="s">
        <v>8</v>
      </c>
    </row>
    <row r="19" spans="2:71" ht="14.45" customHeight="1">
      <c r="B19" s="28"/>
      <c r="C19" s="29"/>
      <c r="D19" s="37" t="s">
        <v>38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74"/>
      <c r="BS19" s="24" t="s">
        <v>8</v>
      </c>
    </row>
    <row r="20" spans="2:71" ht="22.5" customHeight="1">
      <c r="B20" s="28"/>
      <c r="C20" s="29"/>
      <c r="D20" s="29"/>
      <c r="E20" s="380" t="s">
        <v>30</v>
      </c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380"/>
      <c r="AN20" s="380"/>
      <c r="AO20" s="29"/>
      <c r="AP20" s="29"/>
      <c r="AQ20" s="31"/>
      <c r="BE20" s="374"/>
      <c r="BS20" s="24" t="s">
        <v>6</v>
      </c>
    </row>
    <row r="21" spans="2:71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74"/>
    </row>
    <row r="22" spans="2:71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74"/>
    </row>
    <row r="23" spans="2:71" s="1" customFormat="1" ht="25.9" customHeight="1">
      <c r="B23" s="41"/>
      <c r="C23" s="42"/>
      <c r="D23" s="43" t="s">
        <v>39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81">
        <f>ROUND(AG51,2)</f>
        <v>0</v>
      </c>
      <c r="AL23" s="382"/>
      <c r="AM23" s="382"/>
      <c r="AN23" s="382"/>
      <c r="AO23" s="382"/>
      <c r="AP23" s="42"/>
      <c r="AQ23" s="45"/>
      <c r="BE23" s="374"/>
    </row>
    <row r="24" spans="2:71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74"/>
    </row>
    <row r="25" spans="2:71" s="1" customFormat="1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83" t="s">
        <v>40</v>
      </c>
      <c r="M25" s="383"/>
      <c r="N25" s="383"/>
      <c r="O25" s="383"/>
      <c r="P25" s="42"/>
      <c r="Q25" s="42"/>
      <c r="R25" s="42"/>
      <c r="S25" s="42"/>
      <c r="T25" s="42"/>
      <c r="U25" s="42"/>
      <c r="V25" s="42"/>
      <c r="W25" s="383" t="s">
        <v>41</v>
      </c>
      <c r="X25" s="383"/>
      <c r="Y25" s="383"/>
      <c r="Z25" s="383"/>
      <c r="AA25" s="383"/>
      <c r="AB25" s="383"/>
      <c r="AC25" s="383"/>
      <c r="AD25" s="383"/>
      <c r="AE25" s="383"/>
      <c r="AF25" s="42"/>
      <c r="AG25" s="42"/>
      <c r="AH25" s="42"/>
      <c r="AI25" s="42"/>
      <c r="AJ25" s="42"/>
      <c r="AK25" s="383" t="s">
        <v>42</v>
      </c>
      <c r="AL25" s="383"/>
      <c r="AM25" s="383"/>
      <c r="AN25" s="383"/>
      <c r="AO25" s="383"/>
      <c r="AP25" s="42"/>
      <c r="AQ25" s="45"/>
      <c r="BE25" s="374"/>
    </row>
    <row r="26" spans="2:71" s="2" customFormat="1" ht="14.45" customHeight="1">
      <c r="B26" s="47"/>
      <c r="C26" s="48"/>
      <c r="D26" s="49" t="s">
        <v>43</v>
      </c>
      <c r="E26" s="48"/>
      <c r="F26" s="49" t="s">
        <v>44</v>
      </c>
      <c r="G26" s="48"/>
      <c r="H26" s="48"/>
      <c r="I26" s="48"/>
      <c r="J26" s="48"/>
      <c r="K26" s="48"/>
      <c r="L26" s="366">
        <v>0.21</v>
      </c>
      <c r="M26" s="367"/>
      <c r="N26" s="367"/>
      <c r="O26" s="367"/>
      <c r="P26" s="48"/>
      <c r="Q26" s="48"/>
      <c r="R26" s="48"/>
      <c r="S26" s="48"/>
      <c r="T26" s="48"/>
      <c r="U26" s="48"/>
      <c r="V26" s="48"/>
      <c r="W26" s="368">
        <f>ROUND(AZ51,2)</f>
        <v>0</v>
      </c>
      <c r="X26" s="367"/>
      <c r="Y26" s="367"/>
      <c r="Z26" s="367"/>
      <c r="AA26" s="367"/>
      <c r="AB26" s="367"/>
      <c r="AC26" s="367"/>
      <c r="AD26" s="367"/>
      <c r="AE26" s="367"/>
      <c r="AF26" s="48"/>
      <c r="AG26" s="48"/>
      <c r="AH26" s="48"/>
      <c r="AI26" s="48"/>
      <c r="AJ26" s="48"/>
      <c r="AK26" s="368">
        <f>ROUND(AV51,2)</f>
        <v>0</v>
      </c>
      <c r="AL26" s="367"/>
      <c r="AM26" s="367"/>
      <c r="AN26" s="367"/>
      <c r="AO26" s="367"/>
      <c r="AP26" s="48"/>
      <c r="AQ26" s="50"/>
      <c r="BE26" s="374"/>
    </row>
    <row r="27" spans="2:71" s="2" customFormat="1" ht="14.45" customHeight="1">
      <c r="B27" s="47"/>
      <c r="C27" s="48"/>
      <c r="D27" s="48"/>
      <c r="E27" s="48"/>
      <c r="F27" s="49" t="s">
        <v>45</v>
      </c>
      <c r="G27" s="48"/>
      <c r="H27" s="48"/>
      <c r="I27" s="48"/>
      <c r="J27" s="48"/>
      <c r="K27" s="48"/>
      <c r="L27" s="366">
        <v>0.15</v>
      </c>
      <c r="M27" s="367"/>
      <c r="N27" s="367"/>
      <c r="O27" s="367"/>
      <c r="P27" s="48"/>
      <c r="Q27" s="48"/>
      <c r="R27" s="48"/>
      <c r="S27" s="48"/>
      <c r="T27" s="48"/>
      <c r="U27" s="48"/>
      <c r="V27" s="48"/>
      <c r="W27" s="368">
        <f>ROUND(BA51,2)</f>
        <v>0</v>
      </c>
      <c r="X27" s="367"/>
      <c r="Y27" s="367"/>
      <c r="Z27" s="367"/>
      <c r="AA27" s="367"/>
      <c r="AB27" s="367"/>
      <c r="AC27" s="367"/>
      <c r="AD27" s="367"/>
      <c r="AE27" s="367"/>
      <c r="AF27" s="48"/>
      <c r="AG27" s="48"/>
      <c r="AH27" s="48"/>
      <c r="AI27" s="48"/>
      <c r="AJ27" s="48"/>
      <c r="AK27" s="368">
        <f>ROUND(AW51,2)</f>
        <v>0</v>
      </c>
      <c r="AL27" s="367"/>
      <c r="AM27" s="367"/>
      <c r="AN27" s="367"/>
      <c r="AO27" s="367"/>
      <c r="AP27" s="48"/>
      <c r="AQ27" s="50"/>
      <c r="BE27" s="374"/>
    </row>
    <row r="28" spans="2:71" s="2" customFormat="1" ht="14.45" hidden="1" customHeight="1">
      <c r="B28" s="47"/>
      <c r="C28" s="48"/>
      <c r="D28" s="48"/>
      <c r="E28" s="48"/>
      <c r="F28" s="49" t="s">
        <v>46</v>
      </c>
      <c r="G28" s="48"/>
      <c r="H28" s="48"/>
      <c r="I28" s="48"/>
      <c r="J28" s="48"/>
      <c r="K28" s="48"/>
      <c r="L28" s="366">
        <v>0.21</v>
      </c>
      <c r="M28" s="367"/>
      <c r="N28" s="367"/>
      <c r="O28" s="367"/>
      <c r="P28" s="48"/>
      <c r="Q28" s="48"/>
      <c r="R28" s="48"/>
      <c r="S28" s="48"/>
      <c r="T28" s="48"/>
      <c r="U28" s="48"/>
      <c r="V28" s="48"/>
      <c r="W28" s="368">
        <f>ROUND(BB51,2)</f>
        <v>0</v>
      </c>
      <c r="X28" s="367"/>
      <c r="Y28" s="367"/>
      <c r="Z28" s="367"/>
      <c r="AA28" s="367"/>
      <c r="AB28" s="367"/>
      <c r="AC28" s="367"/>
      <c r="AD28" s="367"/>
      <c r="AE28" s="367"/>
      <c r="AF28" s="48"/>
      <c r="AG28" s="48"/>
      <c r="AH28" s="48"/>
      <c r="AI28" s="48"/>
      <c r="AJ28" s="48"/>
      <c r="AK28" s="368">
        <v>0</v>
      </c>
      <c r="AL28" s="367"/>
      <c r="AM28" s="367"/>
      <c r="AN28" s="367"/>
      <c r="AO28" s="367"/>
      <c r="AP28" s="48"/>
      <c r="AQ28" s="50"/>
      <c r="BE28" s="374"/>
    </row>
    <row r="29" spans="2:71" s="2" customFormat="1" ht="14.45" hidden="1" customHeight="1">
      <c r="B29" s="47"/>
      <c r="C29" s="48"/>
      <c r="D29" s="48"/>
      <c r="E29" s="48"/>
      <c r="F29" s="49" t="s">
        <v>47</v>
      </c>
      <c r="G29" s="48"/>
      <c r="H29" s="48"/>
      <c r="I29" s="48"/>
      <c r="J29" s="48"/>
      <c r="K29" s="48"/>
      <c r="L29" s="366">
        <v>0.15</v>
      </c>
      <c r="M29" s="367"/>
      <c r="N29" s="367"/>
      <c r="O29" s="367"/>
      <c r="P29" s="48"/>
      <c r="Q29" s="48"/>
      <c r="R29" s="48"/>
      <c r="S29" s="48"/>
      <c r="T29" s="48"/>
      <c r="U29" s="48"/>
      <c r="V29" s="48"/>
      <c r="W29" s="368">
        <f>ROUND(BC51,2)</f>
        <v>0</v>
      </c>
      <c r="X29" s="367"/>
      <c r="Y29" s="367"/>
      <c r="Z29" s="367"/>
      <c r="AA29" s="367"/>
      <c r="AB29" s="367"/>
      <c r="AC29" s="367"/>
      <c r="AD29" s="367"/>
      <c r="AE29" s="367"/>
      <c r="AF29" s="48"/>
      <c r="AG29" s="48"/>
      <c r="AH29" s="48"/>
      <c r="AI29" s="48"/>
      <c r="AJ29" s="48"/>
      <c r="AK29" s="368">
        <v>0</v>
      </c>
      <c r="AL29" s="367"/>
      <c r="AM29" s="367"/>
      <c r="AN29" s="367"/>
      <c r="AO29" s="367"/>
      <c r="AP29" s="48"/>
      <c r="AQ29" s="50"/>
      <c r="BE29" s="374"/>
    </row>
    <row r="30" spans="2:71" s="2" customFormat="1" ht="14.45" hidden="1" customHeight="1">
      <c r="B30" s="47"/>
      <c r="C30" s="48"/>
      <c r="D30" s="48"/>
      <c r="E30" s="48"/>
      <c r="F30" s="49" t="s">
        <v>48</v>
      </c>
      <c r="G30" s="48"/>
      <c r="H30" s="48"/>
      <c r="I30" s="48"/>
      <c r="J30" s="48"/>
      <c r="K30" s="48"/>
      <c r="L30" s="366">
        <v>0</v>
      </c>
      <c r="M30" s="367"/>
      <c r="N30" s="367"/>
      <c r="O30" s="367"/>
      <c r="P30" s="48"/>
      <c r="Q30" s="48"/>
      <c r="R30" s="48"/>
      <c r="S30" s="48"/>
      <c r="T30" s="48"/>
      <c r="U30" s="48"/>
      <c r="V30" s="48"/>
      <c r="W30" s="368">
        <f>ROUND(BD51,2)</f>
        <v>0</v>
      </c>
      <c r="X30" s="367"/>
      <c r="Y30" s="367"/>
      <c r="Z30" s="367"/>
      <c r="AA30" s="367"/>
      <c r="AB30" s="367"/>
      <c r="AC30" s="367"/>
      <c r="AD30" s="367"/>
      <c r="AE30" s="367"/>
      <c r="AF30" s="48"/>
      <c r="AG30" s="48"/>
      <c r="AH30" s="48"/>
      <c r="AI30" s="48"/>
      <c r="AJ30" s="48"/>
      <c r="AK30" s="368">
        <v>0</v>
      </c>
      <c r="AL30" s="367"/>
      <c r="AM30" s="367"/>
      <c r="AN30" s="367"/>
      <c r="AO30" s="367"/>
      <c r="AP30" s="48"/>
      <c r="AQ30" s="50"/>
      <c r="BE30" s="374"/>
    </row>
    <row r="31" spans="2:71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74"/>
    </row>
    <row r="32" spans="2:71" s="1" customFormat="1" ht="25.9" customHeight="1">
      <c r="B32" s="41"/>
      <c r="C32" s="51"/>
      <c r="D32" s="52" t="s">
        <v>49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50</v>
      </c>
      <c r="U32" s="53"/>
      <c r="V32" s="53"/>
      <c r="W32" s="53"/>
      <c r="X32" s="369" t="s">
        <v>51</v>
      </c>
      <c r="Y32" s="370"/>
      <c r="Z32" s="370"/>
      <c r="AA32" s="370"/>
      <c r="AB32" s="370"/>
      <c r="AC32" s="53"/>
      <c r="AD32" s="53"/>
      <c r="AE32" s="53"/>
      <c r="AF32" s="53"/>
      <c r="AG32" s="53"/>
      <c r="AH32" s="53"/>
      <c r="AI32" s="53"/>
      <c r="AJ32" s="53"/>
      <c r="AK32" s="371">
        <f>SUM(AK23:AK30)</f>
        <v>0</v>
      </c>
      <c r="AL32" s="370"/>
      <c r="AM32" s="370"/>
      <c r="AN32" s="370"/>
      <c r="AO32" s="372"/>
      <c r="AP32" s="51"/>
      <c r="AQ32" s="55"/>
      <c r="BE32" s="374"/>
    </row>
    <row r="33" spans="2:56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56" s="1" customFormat="1" ht="36.950000000000003" customHeight="1">
      <c r="B39" s="41"/>
      <c r="C39" s="62" t="s">
        <v>52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56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56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170613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56" s="4" customFormat="1" ht="36.950000000000003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52" t="str">
        <f>K6</f>
        <v>Odkanalizování objektu Desná III, Mlýnská ulice, č.p. 105</v>
      </c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  <c r="AO42" s="353"/>
      <c r="AP42" s="70"/>
      <c r="AQ42" s="70"/>
      <c r="AR42" s="71"/>
    </row>
    <row r="43" spans="2:56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56" s="1" customFormat="1" ht="15">
      <c r="B44" s="41"/>
      <c r="C44" s="65" t="s">
        <v>24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pozemek p.čč. 1420 v k.ú. Desná III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26</v>
      </c>
      <c r="AJ44" s="63"/>
      <c r="AK44" s="63"/>
      <c r="AL44" s="63"/>
      <c r="AM44" s="354" t="str">
        <f>IF(AN8= "","",AN8)</f>
        <v>13. 6. 2017</v>
      </c>
      <c r="AN44" s="354"/>
      <c r="AO44" s="63"/>
      <c r="AP44" s="63"/>
      <c r="AQ44" s="63"/>
      <c r="AR44" s="61"/>
    </row>
    <row r="45" spans="2:56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28</v>
      </c>
      <c r="D46" s="63"/>
      <c r="E46" s="63"/>
      <c r="F46" s="63"/>
      <c r="G46" s="63"/>
      <c r="H46" s="63"/>
      <c r="I46" s="63"/>
      <c r="J46" s="63"/>
      <c r="K46" s="63"/>
      <c r="L46" s="66" t="str">
        <f>IF(E11= "","",E11)</f>
        <v xml:space="preserve">Hlavní město Praha, Mariánské náměěstí 2/2, Praha 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35</v>
      </c>
      <c r="AJ46" s="63"/>
      <c r="AK46" s="63"/>
      <c r="AL46" s="63"/>
      <c r="AM46" s="355" t="str">
        <f>IF(E17="","",E17)</f>
        <v>Ing. Pavel Schneider, Klostermannova 8, Liberec 1</v>
      </c>
      <c r="AN46" s="355"/>
      <c r="AO46" s="355"/>
      <c r="AP46" s="355"/>
      <c r="AQ46" s="63"/>
      <c r="AR46" s="61"/>
      <c r="AS46" s="356" t="s">
        <v>53</v>
      </c>
      <c r="AT46" s="357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33</v>
      </c>
      <c r="D47" s="63"/>
      <c r="E47" s="63"/>
      <c r="F47" s="63"/>
      <c r="G47" s="63"/>
      <c r="H47" s="63"/>
      <c r="I47" s="63"/>
      <c r="J47" s="63"/>
      <c r="K47" s="63"/>
      <c r="L47" s="66" t="str">
        <f>IF(E14= 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58"/>
      <c r="AT47" s="359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60"/>
      <c r="AT48" s="361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1:90" s="1" customFormat="1" ht="29.25" customHeight="1">
      <c r="B49" s="41"/>
      <c r="C49" s="362" t="s">
        <v>54</v>
      </c>
      <c r="D49" s="363"/>
      <c r="E49" s="363"/>
      <c r="F49" s="363"/>
      <c r="G49" s="363"/>
      <c r="H49" s="79"/>
      <c r="I49" s="364" t="s">
        <v>55</v>
      </c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3"/>
      <c r="AC49" s="363"/>
      <c r="AD49" s="363"/>
      <c r="AE49" s="363"/>
      <c r="AF49" s="363"/>
      <c r="AG49" s="365" t="s">
        <v>56</v>
      </c>
      <c r="AH49" s="363"/>
      <c r="AI49" s="363"/>
      <c r="AJ49" s="363"/>
      <c r="AK49" s="363"/>
      <c r="AL49" s="363"/>
      <c r="AM49" s="363"/>
      <c r="AN49" s="364" t="s">
        <v>57</v>
      </c>
      <c r="AO49" s="363"/>
      <c r="AP49" s="363"/>
      <c r="AQ49" s="80" t="s">
        <v>58</v>
      </c>
      <c r="AR49" s="61"/>
      <c r="AS49" s="81" t="s">
        <v>59</v>
      </c>
      <c r="AT49" s="82" t="s">
        <v>60</v>
      </c>
      <c r="AU49" s="82" t="s">
        <v>61</v>
      </c>
      <c r="AV49" s="82" t="s">
        <v>62</v>
      </c>
      <c r="AW49" s="82" t="s">
        <v>63</v>
      </c>
      <c r="AX49" s="82" t="s">
        <v>64</v>
      </c>
      <c r="AY49" s="82" t="s">
        <v>65</v>
      </c>
      <c r="AZ49" s="82" t="s">
        <v>66</v>
      </c>
      <c r="BA49" s="82" t="s">
        <v>67</v>
      </c>
      <c r="BB49" s="82" t="s">
        <v>68</v>
      </c>
      <c r="BC49" s="82" t="s">
        <v>69</v>
      </c>
      <c r="BD49" s="83" t="s">
        <v>70</v>
      </c>
    </row>
    <row r="50" spans="1:90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1:90" s="4" customFormat="1" ht="32.450000000000003" customHeight="1">
      <c r="B51" s="68"/>
      <c r="C51" s="87" t="s">
        <v>71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50">
        <f>ROUND(AG52,2)</f>
        <v>0</v>
      </c>
      <c r="AH51" s="350"/>
      <c r="AI51" s="350"/>
      <c r="AJ51" s="350"/>
      <c r="AK51" s="350"/>
      <c r="AL51" s="350"/>
      <c r="AM51" s="350"/>
      <c r="AN51" s="351">
        <f>SUM(AG51,AT51)</f>
        <v>0</v>
      </c>
      <c r="AO51" s="351"/>
      <c r="AP51" s="351"/>
      <c r="AQ51" s="89" t="s">
        <v>30</v>
      </c>
      <c r="AR51" s="71"/>
      <c r="AS51" s="90">
        <f>ROUND(AS52,2)</f>
        <v>0</v>
      </c>
      <c r="AT51" s="91">
        <f>ROUND(SUM(AV51:AW51),2)</f>
        <v>0</v>
      </c>
      <c r="AU51" s="92">
        <f>ROUND(AU52,5)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ROUND(AZ52,2)</f>
        <v>0</v>
      </c>
      <c r="BA51" s="91">
        <f>ROUND(BA52,2)</f>
        <v>0</v>
      </c>
      <c r="BB51" s="91">
        <f>ROUND(BB52,2)</f>
        <v>0</v>
      </c>
      <c r="BC51" s="91">
        <f>ROUND(BC52,2)</f>
        <v>0</v>
      </c>
      <c r="BD51" s="93">
        <f>ROUND(BD52,2)</f>
        <v>0</v>
      </c>
      <c r="BS51" s="94" t="s">
        <v>72</v>
      </c>
      <c r="BT51" s="94" t="s">
        <v>73</v>
      </c>
      <c r="BV51" s="94" t="s">
        <v>74</v>
      </c>
      <c r="BW51" s="94" t="s">
        <v>7</v>
      </c>
      <c r="BX51" s="94" t="s">
        <v>75</v>
      </c>
      <c r="CL51" s="94" t="s">
        <v>21</v>
      </c>
    </row>
    <row r="52" spans="1:90" s="5" customFormat="1" ht="37.5" customHeight="1">
      <c r="A52" s="95" t="s">
        <v>76</v>
      </c>
      <c r="B52" s="96"/>
      <c r="C52" s="97"/>
      <c r="D52" s="349" t="s">
        <v>16</v>
      </c>
      <c r="E52" s="349"/>
      <c r="F52" s="349"/>
      <c r="G52" s="349"/>
      <c r="H52" s="349"/>
      <c r="I52" s="98"/>
      <c r="J52" s="349" t="s">
        <v>19</v>
      </c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7">
        <f>'170613 - Odkanalizování o...'!J25</f>
        <v>0</v>
      </c>
      <c r="AH52" s="348"/>
      <c r="AI52" s="348"/>
      <c r="AJ52" s="348"/>
      <c r="AK52" s="348"/>
      <c r="AL52" s="348"/>
      <c r="AM52" s="348"/>
      <c r="AN52" s="347">
        <f>SUM(AG52,AT52)</f>
        <v>0</v>
      </c>
      <c r="AO52" s="348"/>
      <c r="AP52" s="348"/>
      <c r="AQ52" s="99" t="s">
        <v>77</v>
      </c>
      <c r="AR52" s="100"/>
      <c r="AS52" s="101">
        <v>0</v>
      </c>
      <c r="AT52" s="102">
        <f>ROUND(SUM(AV52:AW52),2)</f>
        <v>0</v>
      </c>
      <c r="AU52" s="103">
        <f>'170613 - Odkanalizování o...'!P80</f>
        <v>0</v>
      </c>
      <c r="AV52" s="102">
        <f>'170613 - Odkanalizování o...'!J28</f>
        <v>0</v>
      </c>
      <c r="AW52" s="102">
        <f>'170613 - Odkanalizování o...'!J29</f>
        <v>0</v>
      </c>
      <c r="AX52" s="102">
        <f>'170613 - Odkanalizování o...'!J30</f>
        <v>0</v>
      </c>
      <c r="AY52" s="102">
        <f>'170613 - Odkanalizování o...'!J31</f>
        <v>0</v>
      </c>
      <c r="AZ52" s="102">
        <f>'170613 - Odkanalizování o...'!F28</f>
        <v>0</v>
      </c>
      <c r="BA52" s="102">
        <f>'170613 - Odkanalizování o...'!F29</f>
        <v>0</v>
      </c>
      <c r="BB52" s="102">
        <f>'170613 - Odkanalizování o...'!F30</f>
        <v>0</v>
      </c>
      <c r="BC52" s="102">
        <f>'170613 - Odkanalizování o...'!F31</f>
        <v>0</v>
      </c>
      <c r="BD52" s="104">
        <f>'170613 - Odkanalizování o...'!F32</f>
        <v>0</v>
      </c>
      <c r="BT52" s="105" t="s">
        <v>78</v>
      </c>
      <c r="BU52" s="105" t="s">
        <v>79</v>
      </c>
      <c r="BV52" s="105" t="s">
        <v>74</v>
      </c>
      <c r="BW52" s="105" t="s">
        <v>7</v>
      </c>
      <c r="BX52" s="105" t="s">
        <v>75</v>
      </c>
      <c r="CL52" s="105" t="s">
        <v>21</v>
      </c>
    </row>
    <row r="53" spans="1:90" s="1" customFormat="1" ht="30" customHeight="1">
      <c r="B53" s="41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1"/>
    </row>
    <row r="54" spans="1:90" s="1" customFormat="1" ht="6.95" customHeight="1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61"/>
    </row>
  </sheetData>
  <sheetProtection algorithmName="SHA-512" hashValue="BR/+DJ8P8ZWpniNgrdsbBkDvzHp+kBMTRoCuFg1WKJgZb73FUEtn7ZQ/VCK0+0hj6TuqHAhkozU8xVMVl67WZg==" saltValue="kleuWESAb1cvPxwdKlUn0A==" spinCount="100000" sheet="1" objects="1" scenarios="1" formatCells="0" formatColumns="0" formatRows="0" sort="0" autoFilter="0"/>
  <mergeCells count="41">
    <mergeCell ref="W27:AE27"/>
    <mergeCell ref="AK27:AO27"/>
    <mergeCell ref="L28: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AK32:AO32"/>
    <mergeCell ref="W28:AE28"/>
    <mergeCell ref="AK28:AO28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display="1) Rekapitulace stavby"/>
    <hyperlink ref="W1:AI1" location="C51" display="2) Rekapitulace objektů stavby a soupisů prací"/>
    <hyperlink ref="A52" location="'170613 - Odkanalizování o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7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6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80</v>
      </c>
      <c r="G1" s="387" t="s">
        <v>81</v>
      </c>
      <c r="H1" s="387"/>
      <c r="I1" s="110"/>
      <c r="J1" s="109" t="s">
        <v>82</v>
      </c>
      <c r="K1" s="108" t="s">
        <v>83</v>
      </c>
      <c r="L1" s="109" t="s">
        <v>84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24" t="s">
        <v>7</v>
      </c>
      <c r="AZ2" s="111" t="s">
        <v>85</v>
      </c>
      <c r="BA2" s="111" t="s">
        <v>86</v>
      </c>
      <c r="BB2" s="111" t="s">
        <v>30</v>
      </c>
      <c r="BC2" s="111" t="s">
        <v>87</v>
      </c>
      <c r="BD2" s="111" t="s">
        <v>88</v>
      </c>
    </row>
    <row r="3" spans="1:70" ht="6.95" customHeight="1">
      <c r="B3" s="25"/>
      <c r="C3" s="26"/>
      <c r="D3" s="26"/>
      <c r="E3" s="26"/>
      <c r="F3" s="26"/>
      <c r="G3" s="26"/>
      <c r="H3" s="26"/>
      <c r="I3" s="112"/>
      <c r="J3" s="26"/>
      <c r="K3" s="27"/>
      <c r="AT3" s="24" t="s">
        <v>88</v>
      </c>
      <c r="AZ3" s="111" t="s">
        <v>89</v>
      </c>
      <c r="BA3" s="111" t="s">
        <v>90</v>
      </c>
      <c r="BB3" s="111" t="s">
        <v>30</v>
      </c>
      <c r="BC3" s="111" t="s">
        <v>91</v>
      </c>
      <c r="BD3" s="111" t="s">
        <v>88</v>
      </c>
    </row>
    <row r="4" spans="1:70" ht="36.950000000000003" customHeight="1">
      <c r="B4" s="28"/>
      <c r="C4" s="29"/>
      <c r="D4" s="30" t="s">
        <v>92</v>
      </c>
      <c r="E4" s="29"/>
      <c r="F4" s="29"/>
      <c r="G4" s="29"/>
      <c r="H4" s="29"/>
      <c r="I4" s="113"/>
      <c r="J4" s="29"/>
      <c r="K4" s="31"/>
      <c r="M4" s="32" t="s">
        <v>12</v>
      </c>
      <c r="AT4" s="24" t="s">
        <v>6</v>
      </c>
      <c r="AZ4" s="111" t="s">
        <v>93</v>
      </c>
      <c r="BA4" s="111" t="s">
        <v>94</v>
      </c>
      <c r="BB4" s="111" t="s">
        <v>30</v>
      </c>
      <c r="BC4" s="111" t="s">
        <v>95</v>
      </c>
      <c r="BD4" s="111" t="s">
        <v>88</v>
      </c>
    </row>
    <row r="5" spans="1:70" ht="6.95" customHeight="1">
      <c r="B5" s="28"/>
      <c r="C5" s="29"/>
      <c r="D5" s="29"/>
      <c r="E5" s="29"/>
      <c r="F5" s="29"/>
      <c r="G5" s="29"/>
      <c r="H5" s="29"/>
      <c r="I5" s="113"/>
      <c r="J5" s="29"/>
      <c r="K5" s="31"/>
      <c r="AZ5" s="111" t="s">
        <v>96</v>
      </c>
      <c r="BA5" s="111" t="s">
        <v>97</v>
      </c>
      <c r="BB5" s="111" t="s">
        <v>30</v>
      </c>
      <c r="BC5" s="111" t="s">
        <v>98</v>
      </c>
      <c r="BD5" s="111" t="s">
        <v>88</v>
      </c>
    </row>
    <row r="6" spans="1:70" s="1" customFormat="1" ht="15">
      <c r="B6" s="41"/>
      <c r="C6" s="42"/>
      <c r="D6" s="37" t="s">
        <v>18</v>
      </c>
      <c r="E6" s="42"/>
      <c r="F6" s="42"/>
      <c r="G6" s="42"/>
      <c r="H6" s="42"/>
      <c r="I6" s="114"/>
      <c r="J6" s="42"/>
      <c r="K6" s="45"/>
      <c r="AZ6" s="111" t="s">
        <v>99</v>
      </c>
      <c r="BA6" s="111" t="s">
        <v>100</v>
      </c>
      <c r="BB6" s="111" t="s">
        <v>30</v>
      </c>
      <c r="BC6" s="111" t="s">
        <v>101</v>
      </c>
      <c r="BD6" s="111" t="s">
        <v>88</v>
      </c>
    </row>
    <row r="7" spans="1:70" s="1" customFormat="1" ht="36.950000000000003" customHeight="1">
      <c r="B7" s="41"/>
      <c r="C7" s="42"/>
      <c r="D7" s="42"/>
      <c r="E7" s="384" t="s">
        <v>19</v>
      </c>
      <c r="F7" s="385"/>
      <c r="G7" s="385"/>
      <c r="H7" s="385"/>
      <c r="I7" s="114"/>
      <c r="J7" s="42"/>
      <c r="K7" s="45"/>
      <c r="AZ7" s="111" t="s">
        <v>102</v>
      </c>
      <c r="BA7" s="111" t="s">
        <v>103</v>
      </c>
      <c r="BB7" s="111" t="s">
        <v>30</v>
      </c>
      <c r="BC7" s="111" t="s">
        <v>104</v>
      </c>
      <c r="BD7" s="111" t="s">
        <v>88</v>
      </c>
    </row>
    <row r="8" spans="1:70" s="1" customFormat="1">
      <c r="B8" s="41"/>
      <c r="C8" s="42"/>
      <c r="D8" s="42"/>
      <c r="E8" s="42"/>
      <c r="F8" s="42"/>
      <c r="G8" s="42"/>
      <c r="H8" s="42"/>
      <c r="I8" s="114"/>
      <c r="J8" s="42"/>
      <c r="K8" s="45"/>
      <c r="AZ8" s="111" t="s">
        <v>105</v>
      </c>
      <c r="BA8" s="111" t="s">
        <v>106</v>
      </c>
      <c r="BB8" s="111" t="s">
        <v>30</v>
      </c>
      <c r="BC8" s="111" t="s">
        <v>88</v>
      </c>
      <c r="BD8" s="111" t="s">
        <v>88</v>
      </c>
    </row>
    <row r="9" spans="1:70" s="1" customFormat="1" ht="14.45" customHeight="1">
      <c r="B9" s="41"/>
      <c r="C9" s="42"/>
      <c r="D9" s="37" t="s">
        <v>20</v>
      </c>
      <c r="E9" s="42"/>
      <c r="F9" s="35" t="s">
        <v>21</v>
      </c>
      <c r="G9" s="42"/>
      <c r="H9" s="42"/>
      <c r="I9" s="115" t="s">
        <v>22</v>
      </c>
      <c r="J9" s="35" t="s">
        <v>23</v>
      </c>
      <c r="K9" s="45"/>
      <c r="AZ9" s="111" t="s">
        <v>107</v>
      </c>
      <c r="BA9" s="111" t="s">
        <v>108</v>
      </c>
      <c r="BB9" s="111" t="s">
        <v>30</v>
      </c>
      <c r="BC9" s="111" t="s">
        <v>109</v>
      </c>
      <c r="BD9" s="111" t="s">
        <v>110</v>
      </c>
    </row>
    <row r="10" spans="1:70" s="1" customFormat="1" ht="14.45" customHeight="1">
      <c r="B10" s="41"/>
      <c r="C10" s="42"/>
      <c r="D10" s="37" t="s">
        <v>24</v>
      </c>
      <c r="E10" s="42"/>
      <c r="F10" s="35" t="s">
        <v>25</v>
      </c>
      <c r="G10" s="42"/>
      <c r="H10" s="42"/>
      <c r="I10" s="115" t="s">
        <v>26</v>
      </c>
      <c r="J10" s="116" t="str">
        <f>'Rekapitulace stavby'!AN8</f>
        <v>13. 6. 2017</v>
      </c>
      <c r="K10" s="45"/>
    </row>
    <row r="11" spans="1:70" s="1" customFormat="1" ht="10.9" customHeight="1">
      <c r="B11" s="41"/>
      <c r="C11" s="42"/>
      <c r="D11" s="42"/>
      <c r="E11" s="42"/>
      <c r="F11" s="42"/>
      <c r="G11" s="42"/>
      <c r="H11" s="42"/>
      <c r="I11" s="114"/>
      <c r="J11" s="42"/>
      <c r="K11" s="45"/>
    </row>
    <row r="12" spans="1:70" s="1" customFormat="1" ht="14.45" customHeight="1">
      <c r="B12" s="41"/>
      <c r="C12" s="42"/>
      <c r="D12" s="37" t="s">
        <v>28</v>
      </c>
      <c r="E12" s="42"/>
      <c r="F12" s="42"/>
      <c r="G12" s="42"/>
      <c r="H12" s="42"/>
      <c r="I12" s="115" t="s">
        <v>29</v>
      </c>
      <c r="J12" s="35" t="s">
        <v>30</v>
      </c>
      <c r="K12" s="45"/>
    </row>
    <row r="13" spans="1:70" s="1" customFormat="1" ht="18" customHeight="1">
      <c r="B13" s="41"/>
      <c r="C13" s="42"/>
      <c r="D13" s="42"/>
      <c r="E13" s="35" t="s">
        <v>31</v>
      </c>
      <c r="F13" s="42"/>
      <c r="G13" s="42"/>
      <c r="H13" s="42"/>
      <c r="I13" s="115" t="s">
        <v>32</v>
      </c>
      <c r="J13" s="35" t="s">
        <v>30</v>
      </c>
      <c r="K13" s="45"/>
    </row>
    <row r="14" spans="1:70" s="1" customFormat="1" ht="6.95" customHeight="1">
      <c r="B14" s="41"/>
      <c r="C14" s="42"/>
      <c r="D14" s="42"/>
      <c r="E14" s="42"/>
      <c r="F14" s="42"/>
      <c r="G14" s="42"/>
      <c r="H14" s="42"/>
      <c r="I14" s="114"/>
      <c r="J14" s="42"/>
      <c r="K14" s="45"/>
    </row>
    <row r="15" spans="1:70" s="1" customFormat="1" ht="14.45" customHeight="1">
      <c r="B15" s="41"/>
      <c r="C15" s="42"/>
      <c r="D15" s="37" t="s">
        <v>33</v>
      </c>
      <c r="E15" s="42"/>
      <c r="F15" s="42"/>
      <c r="G15" s="42"/>
      <c r="H15" s="42"/>
      <c r="I15" s="115" t="s">
        <v>29</v>
      </c>
      <c r="J15" s="35" t="str">
        <f>IF('Rekapitulace stavby'!AN13="Vyplň údaj","",IF('Rekapitulace stavby'!AN13="","",'Rekapitulace stavby'!AN13))</f>
        <v/>
      </c>
      <c r="K15" s="45"/>
    </row>
    <row r="16" spans="1:70" s="1" customFormat="1" ht="18" customHeight="1">
      <c r="B16" s="41"/>
      <c r="C16" s="42"/>
      <c r="D16" s="42"/>
      <c r="E16" s="35" t="str">
        <f>IF('Rekapitulace stavby'!E14="Vyplň údaj","",IF('Rekapitulace stavby'!E14="","",'Rekapitulace stavby'!E14))</f>
        <v/>
      </c>
      <c r="F16" s="42"/>
      <c r="G16" s="42"/>
      <c r="H16" s="42"/>
      <c r="I16" s="115" t="s">
        <v>32</v>
      </c>
      <c r="J16" s="35" t="str">
        <f>IF('Rekapitulace stavby'!AN14="Vyplň údaj","",IF('Rekapitulace stavby'!AN14="","",'Rekapitulace stavby'!AN14))</f>
        <v/>
      </c>
      <c r="K16" s="45"/>
    </row>
    <row r="17" spans="2:11" s="1" customFormat="1" ht="6.95" customHeight="1">
      <c r="B17" s="41"/>
      <c r="C17" s="42"/>
      <c r="D17" s="42"/>
      <c r="E17" s="42"/>
      <c r="F17" s="42"/>
      <c r="G17" s="42"/>
      <c r="H17" s="42"/>
      <c r="I17" s="114"/>
      <c r="J17" s="42"/>
      <c r="K17" s="45"/>
    </row>
    <row r="18" spans="2:11" s="1" customFormat="1" ht="14.45" customHeight="1">
      <c r="B18" s="41"/>
      <c r="C18" s="42"/>
      <c r="D18" s="37" t="s">
        <v>35</v>
      </c>
      <c r="E18" s="42"/>
      <c r="F18" s="42"/>
      <c r="G18" s="42"/>
      <c r="H18" s="42"/>
      <c r="I18" s="115" t="s">
        <v>29</v>
      </c>
      <c r="J18" s="35" t="s">
        <v>30</v>
      </c>
      <c r="K18" s="45"/>
    </row>
    <row r="19" spans="2:11" s="1" customFormat="1" ht="18" customHeight="1">
      <c r="B19" s="41"/>
      <c r="C19" s="42"/>
      <c r="D19" s="42"/>
      <c r="E19" s="35" t="s">
        <v>36</v>
      </c>
      <c r="F19" s="42"/>
      <c r="G19" s="42"/>
      <c r="H19" s="42"/>
      <c r="I19" s="115" t="s">
        <v>32</v>
      </c>
      <c r="J19" s="35" t="s">
        <v>30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4"/>
      <c r="J20" s="42"/>
      <c r="K20" s="45"/>
    </row>
    <row r="21" spans="2:11" s="1" customFormat="1" ht="14.45" customHeight="1">
      <c r="B21" s="41"/>
      <c r="C21" s="42"/>
      <c r="D21" s="37" t="s">
        <v>38</v>
      </c>
      <c r="E21" s="42"/>
      <c r="F21" s="42"/>
      <c r="G21" s="42"/>
      <c r="H21" s="42"/>
      <c r="I21" s="114"/>
      <c r="J21" s="42"/>
      <c r="K21" s="45"/>
    </row>
    <row r="22" spans="2:11" s="6" customFormat="1" ht="22.5" customHeight="1">
      <c r="B22" s="117"/>
      <c r="C22" s="118"/>
      <c r="D22" s="118"/>
      <c r="E22" s="380" t="s">
        <v>30</v>
      </c>
      <c r="F22" s="380"/>
      <c r="G22" s="380"/>
      <c r="H22" s="380"/>
      <c r="I22" s="119"/>
      <c r="J22" s="118"/>
      <c r="K22" s="120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4"/>
      <c r="J23" s="42"/>
      <c r="K23" s="45"/>
    </row>
    <row r="24" spans="2:11" s="1" customFormat="1" ht="6.95" customHeight="1">
      <c r="B24" s="41"/>
      <c r="C24" s="42"/>
      <c r="D24" s="85"/>
      <c r="E24" s="85"/>
      <c r="F24" s="85"/>
      <c r="G24" s="85"/>
      <c r="H24" s="85"/>
      <c r="I24" s="121"/>
      <c r="J24" s="85"/>
      <c r="K24" s="122"/>
    </row>
    <row r="25" spans="2:11" s="1" customFormat="1" ht="25.35" customHeight="1">
      <c r="B25" s="41"/>
      <c r="C25" s="42"/>
      <c r="D25" s="123" t="s">
        <v>39</v>
      </c>
      <c r="E25" s="42"/>
      <c r="F25" s="42"/>
      <c r="G25" s="42"/>
      <c r="H25" s="42"/>
      <c r="I25" s="114"/>
      <c r="J25" s="124">
        <f>ROUND(J80,2)</f>
        <v>0</v>
      </c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1"/>
      <c r="J26" s="85"/>
      <c r="K26" s="122"/>
    </row>
    <row r="27" spans="2:11" s="1" customFormat="1" ht="14.45" customHeight="1">
      <c r="B27" s="41"/>
      <c r="C27" s="42"/>
      <c r="D27" s="42"/>
      <c r="E27" s="42"/>
      <c r="F27" s="46" t="s">
        <v>41</v>
      </c>
      <c r="G27" s="42"/>
      <c r="H27" s="42"/>
      <c r="I27" s="125" t="s">
        <v>40</v>
      </c>
      <c r="J27" s="46" t="s">
        <v>42</v>
      </c>
      <c r="K27" s="45"/>
    </row>
    <row r="28" spans="2:11" s="1" customFormat="1" ht="14.45" customHeight="1">
      <c r="B28" s="41"/>
      <c r="C28" s="42"/>
      <c r="D28" s="49" t="s">
        <v>43</v>
      </c>
      <c r="E28" s="49" t="s">
        <v>44</v>
      </c>
      <c r="F28" s="126">
        <f>ROUND(SUM(BE80:BE226), 2)</f>
        <v>0</v>
      </c>
      <c r="G28" s="42"/>
      <c r="H28" s="42"/>
      <c r="I28" s="127">
        <v>0.21</v>
      </c>
      <c r="J28" s="126">
        <f>ROUND(ROUND((SUM(BE80:BE226)), 2)*I28, 2)</f>
        <v>0</v>
      </c>
      <c r="K28" s="45"/>
    </row>
    <row r="29" spans="2:11" s="1" customFormat="1" ht="14.45" customHeight="1">
      <c r="B29" s="41"/>
      <c r="C29" s="42"/>
      <c r="D29" s="42"/>
      <c r="E29" s="49" t="s">
        <v>45</v>
      </c>
      <c r="F29" s="126">
        <f>ROUND(SUM(BF80:BF226), 2)</f>
        <v>0</v>
      </c>
      <c r="G29" s="42"/>
      <c r="H29" s="42"/>
      <c r="I29" s="127">
        <v>0.15</v>
      </c>
      <c r="J29" s="126">
        <f>ROUND(ROUND((SUM(BF80:BF226)), 2)*I29, 2)</f>
        <v>0</v>
      </c>
      <c r="K29" s="45"/>
    </row>
    <row r="30" spans="2:11" s="1" customFormat="1" ht="14.45" hidden="1" customHeight="1">
      <c r="B30" s="41"/>
      <c r="C30" s="42"/>
      <c r="D30" s="42"/>
      <c r="E30" s="49" t="s">
        <v>46</v>
      </c>
      <c r="F30" s="126">
        <f>ROUND(SUM(BG80:BG226), 2)</f>
        <v>0</v>
      </c>
      <c r="G30" s="42"/>
      <c r="H30" s="42"/>
      <c r="I30" s="127">
        <v>0.21</v>
      </c>
      <c r="J30" s="126">
        <v>0</v>
      </c>
      <c r="K30" s="45"/>
    </row>
    <row r="31" spans="2:11" s="1" customFormat="1" ht="14.45" hidden="1" customHeight="1">
      <c r="B31" s="41"/>
      <c r="C31" s="42"/>
      <c r="D31" s="42"/>
      <c r="E31" s="49" t="s">
        <v>47</v>
      </c>
      <c r="F31" s="126">
        <f>ROUND(SUM(BH80:BH226), 2)</f>
        <v>0</v>
      </c>
      <c r="G31" s="42"/>
      <c r="H31" s="42"/>
      <c r="I31" s="127">
        <v>0.15</v>
      </c>
      <c r="J31" s="126"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48</v>
      </c>
      <c r="F32" s="126">
        <f>ROUND(SUM(BI80:BI226), 2)</f>
        <v>0</v>
      </c>
      <c r="G32" s="42"/>
      <c r="H32" s="42"/>
      <c r="I32" s="127">
        <v>0</v>
      </c>
      <c r="J32" s="126">
        <v>0</v>
      </c>
      <c r="K32" s="45"/>
    </row>
    <row r="33" spans="2:11" s="1" customFormat="1" ht="6.95" customHeight="1">
      <c r="B33" s="41"/>
      <c r="C33" s="42"/>
      <c r="D33" s="42"/>
      <c r="E33" s="42"/>
      <c r="F33" s="42"/>
      <c r="G33" s="42"/>
      <c r="H33" s="42"/>
      <c r="I33" s="114"/>
      <c r="J33" s="42"/>
      <c r="K33" s="45"/>
    </row>
    <row r="34" spans="2:11" s="1" customFormat="1" ht="25.35" customHeight="1">
      <c r="B34" s="41"/>
      <c r="C34" s="128"/>
      <c r="D34" s="129" t="s">
        <v>49</v>
      </c>
      <c r="E34" s="79"/>
      <c r="F34" s="79"/>
      <c r="G34" s="130" t="s">
        <v>50</v>
      </c>
      <c r="H34" s="131" t="s">
        <v>51</v>
      </c>
      <c r="I34" s="132"/>
      <c r="J34" s="133">
        <f>SUM(J25:J32)</f>
        <v>0</v>
      </c>
      <c r="K34" s="134"/>
    </row>
    <row r="35" spans="2:11" s="1" customFormat="1" ht="14.45" customHeight="1">
      <c r="B35" s="56"/>
      <c r="C35" s="57"/>
      <c r="D35" s="57"/>
      <c r="E35" s="57"/>
      <c r="F35" s="57"/>
      <c r="G35" s="57"/>
      <c r="H35" s="57"/>
      <c r="I35" s="135"/>
      <c r="J35" s="57"/>
      <c r="K35" s="58"/>
    </row>
    <row r="39" spans="2:11" s="1" customFormat="1" ht="6.95" customHeight="1">
      <c r="B39" s="136"/>
      <c r="C39" s="137"/>
      <c r="D39" s="137"/>
      <c r="E39" s="137"/>
      <c r="F39" s="137"/>
      <c r="G39" s="137"/>
      <c r="H39" s="137"/>
      <c r="I39" s="138"/>
      <c r="J39" s="137"/>
      <c r="K39" s="139"/>
    </row>
    <row r="40" spans="2:11" s="1" customFormat="1" ht="36.950000000000003" customHeight="1">
      <c r="B40" s="41"/>
      <c r="C40" s="30" t="s">
        <v>111</v>
      </c>
      <c r="D40" s="42"/>
      <c r="E40" s="42"/>
      <c r="F40" s="42"/>
      <c r="G40" s="42"/>
      <c r="H40" s="42"/>
      <c r="I40" s="114"/>
      <c r="J40" s="42"/>
      <c r="K40" s="45"/>
    </row>
    <row r="41" spans="2:11" s="1" customFormat="1" ht="6.95" customHeight="1">
      <c r="B41" s="41"/>
      <c r="C41" s="42"/>
      <c r="D41" s="42"/>
      <c r="E41" s="42"/>
      <c r="F41" s="42"/>
      <c r="G41" s="42"/>
      <c r="H41" s="42"/>
      <c r="I41" s="114"/>
      <c r="J41" s="42"/>
      <c r="K41" s="45"/>
    </row>
    <row r="42" spans="2:11" s="1" customFormat="1" ht="14.45" customHeight="1">
      <c r="B42" s="41"/>
      <c r="C42" s="37" t="s">
        <v>18</v>
      </c>
      <c r="D42" s="42"/>
      <c r="E42" s="42"/>
      <c r="F42" s="42"/>
      <c r="G42" s="42"/>
      <c r="H42" s="42"/>
      <c r="I42" s="114"/>
      <c r="J42" s="42"/>
      <c r="K42" s="45"/>
    </row>
    <row r="43" spans="2:11" s="1" customFormat="1" ht="23.25" customHeight="1">
      <c r="B43" s="41"/>
      <c r="C43" s="42"/>
      <c r="D43" s="42"/>
      <c r="E43" s="384" t="str">
        <f>E7</f>
        <v>Odkanalizování objektu Desná III, Mlýnská ulice, č.p. 105</v>
      </c>
      <c r="F43" s="385"/>
      <c r="G43" s="385"/>
      <c r="H43" s="385"/>
      <c r="I43" s="114"/>
      <c r="J43" s="42"/>
      <c r="K43" s="45"/>
    </row>
    <row r="44" spans="2:11" s="1" customFormat="1" ht="6.95" customHeight="1">
      <c r="B44" s="41"/>
      <c r="C44" s="42"/>
      <c r="D44" s="42"/>
      <c r="E44" s="42"/>
      <c r="F44" s="42"/>
      <c r="G44" s="42"/>
      <c r="H44" s="42"/>
      <c r="I44" s="114"/>
      <c r="J44" s="42"/>
      <c r="K44" s="45"/>
    </row>
    <row r="45" spans="2:11" s="1" customFormat="1" ht="18" customHeight="1">
      <c r="B45" s="41"/>
      <c r="C45" s="37" t="s">
        <v>24</v>
      </c>
      <c r="D45" s="42"/>
      <c r="E45" s="42"/>
      <c r="F45" s="35" t="str">
        <f>F10</f>
        <v>pozemek p.čč. 1420 v k.ú. Desná III</v>
      </c>
      <c r="G45" s="42"/>
      <c r="H45" s="42"/>
      <c r="I45" s="115" t="s">
        <v>26</v>
      </c>
      <c r="J45" s="116" t="str">
        <f>IF(J10="","",J10)</f>
        <v>13. 6. 2017</v>
      </c>
      <c r="K45" s="45"/>
    </row>
    <row r="46" spans="2:11" s="1" customFormat="1" ht="6.95" customHeight="1">
      <c r="B46" s="41"/>
      <c r="C46" s="42"/>
      <c r="D46" s="42"/>
      <c r="E46" s="42"/>
      <c r="F46" s="42"/>
      <c r="G46" s="42"/>
      <c r="H46" s="42"/>
      <c r="I46" s="114"/>
      <c r="J46" s="42"/>
      <c r="K46" s="45"/>
    </row>
    <row r="47" spans="2:11" s="1" customFormat="1" ht="15">
      <c r="B47" s="41"/>
      <c r="C47" s="37" t="s">
        <v>28</v>
      </c>
      <c r="D47" s="42"/>
      <c r="E47" s="42"/>
      <c r="F47" s="35" t="str">
        <f>E13</f>
        <v xml:space="preserve">Hlavní město Praha, Mariánské náměěstí 2/2, Praha </v>
      </c>
      <c r="G47" s="42"/>
      <c r="H47" s="42"/>
      <c r="I47" s="115" t="s">
        <v>35</v>
      </c>
      <c r="J47" s="35" t="str">
        <f>E19</f>
        <v>Ing. Pavel Schneider, Klostermannova 8, Liberec 1</v>
      </c>
      <c r="K47" s="45"/>
    </row>
    <row r="48" spans="2:11" s="1" customFormat="1" ht="14.45" customHeight="1">
      <c r="B48" s="41"/>
      <c r="C48" s="37" t="s">
        <v>33</v>
      </c>
      <c r="D48" s="42"/>
      <c r="E48" s="42"/>
      <c r="F48" s="35" t="str">
        <f>IF(E16="","",E16)</f>
        <v/>
      </c>
      <c r="G48" s="42"/>
      <c r="H48" s="42"/>
      <c r="I48" s="114"/>
      <c r="J48" s="42"/>
      <c r="K48" s="45"/>
    </row>
    <row r="49" spans="2:47" s="1" customFormat="1" ht="10.35" customHeight="1">
      <c r="B49" s="41"/>
      <c r="C49" s="42"/>
      <c r="D49" s="42"/>
      <c r="E49" s="42"/>
      <c r="F49" s="42"/>
      <c r="G49" s="42"/>
      <c r="H49" s="42"/>
      <c r="I49" s="114"/>
      <c r="J49" s="42"/>
      <c r="K49" s="45"/>
    </row>
    <row r="50" spans="2:47" s="1" customFormat="1" ht="29.25" customHeight="1">
      <c r="B50" s="41"/>
      <c r="C50" s="140" t="s">
        <v>112</v>
      </c>
      <c r="D50" s="128"/>
      <c r="E50" s="128"/>
      <c r="F50" s="128"/>
      <c r="G50" s="128"/>
      <c r="H50" s="128"/>
      <c r="I50" s="141"/>
      <c r="J50" s="142" t="s">
        <v>113</v>
      </c>
      <c r="K50" s="143"/>
    </row>
    <row r="51" spans="2:47" s="1" customFormat="1" ht="10.35" customHeight="1">
      <c r="B51" s="41"/>
      <c r="C51" s="42"/>
      <c r="D51" s="42"/>
      <c r="E51" s="42"/>
      <c r="F51" s="42"/>
      <c r="G51" s="42"/>
      <c r="H51" s="42"/>
      <c r="I51" s="114"/>
      <c r="J51" s="42"/>
      <c r="K51" s="45"/>
    </row>
    <row r="52" spans="2:47" s="1" customFormat="1" ht="29.25" customHeight="1">
      <c r="B52" s="41"/>
      <c r="C52" s="144" t="s">
        <v>114</v>
      </c>
      <c r="D52" s="42"/>
      <c r="E52" s="42"/>
      <c r="F52" s="42"/>
      <c r="G52" s="42"/>
      <c r="H52" s="42"/>
      <c r="I52" s="114"/>
      <c r="J52" s="124">
        <f>J80</f>
        <v>0</v>
      </c>
      <c r="K52" s="45"/>
      <c r="AU52" s="24" t="s">
        <v>115</v>
      </c>
    </row>
    <row r="53" spans="2:47" s="7" customFormat="1" ht="24.95" customHeight="1">
      <c r="B53" s="145"/>
      <c r="C53" s="146"/>
      <c r="D53" s="147" t="s">
        <v>116</v>
      </c>
      <c r="E53" s="148"/>
      <c r="F53" s="148"/>
      <c r="G53" s="148"/>
      <c r="H53" s="148"/>
      <c r="I53" s="149"/>
      <c r="J53" s="150">
        <f>J81</f>
        <v>0</v>
      </c>
      <c r="K53" s="151"/>
    </row>
    <row r="54" spans="2:47" s="8" customFormat="1" ht="19.899999999999999" customHeight="1">
      <c r="B54" s="152"/>
      <c r="C54" s="153"/>
      <c r="D54" s="154" t="s">
        <v>117</v>
      </c>
      <c r="E54" s="155"/>
      <c r="F54" s="155"/>
      <c r="G54" s="155"/>
      <c r="H54" s="155"/>
      <c r="I54" s="156"/>
      <c r="J54" s="157">
        <f>J82</f>
        <v>0</v>
      </c>
      <c r="K54" s="158"/>
    </row>
    <row r="55" spans="2:47" s="8" customFormat="1" ht="19.899999999999999" customHeight="1">
      <c r="B55" s="152"/>
      <c r="C55" s="153"/>
      <c r="D55" s="154" t="s">
        <v>118</v>
      </c>
      <c r="E55" s="155"/>
      <c r="F55" s="155"/>
      <c r="G55" s="155"/>
      <c r="H55" s="155"/>
      <c r="I55" s="156"/>
      <c r="J55" s="157">
        <f>J137</f>
        <v>0</v>
      </c>
      <c r="K55" s="158"/>
    </row>
    <row r="56" spans="2:47" s="8" customFormat="1" ht="19.899999999999999" customHeight="1">
      <c r="B56" s="152"/>
      <c r="C56" s="153"/>
      <c r="D56" s="154" t="s">
        <v>119</v>
      </c>
      <c r="E56" s="155"/>
      <c r="F56" s="155"/>
      <c r="G56" s="155"/>
      <c r="H56" s="155"/>
      <c r="I56" s="156"/>
      <c r="J56" s="157">
        <f>J144</f>
        <v>0</v>
      </c>
      <c r="K56" s="158"/>
    </row>
    <row r="57" spans="2:47" s="8" customFormat="1" ht="19.899999999999999" customHeight="1">
      <c r="B57" s="152"/>
      <c r="C57" s="153"/>
      <c r="D57" s="154" t="s">
        <v>120</v>
      </c>
      <c r="E57" s="155"/>
      <c r="F57" s="155"/>
      <c r="G57" s="155"/>
      <c r="H57" s="155"/>
      <c r="I57" s="156"/>
      <c r="J57" s="157">
        <f>J148</f>
        <v>0</v>
      </c>
      <c r="K57" s="158"/>
    </row>
    <row r="58" spans="2:47" s="8" customFormat="1" ht="19.899999999999999" customHeight="1">
      <c r="B58" s="152"/>
      <c r="C58" s="153"/>
      <c r="D58" s="154" t="s">
        <v>121</v>
      </c>
      <c r="E58" s="155"/>
      <c r="F58" s="155"/>
      <c r="G58" s="155"/>
      <c r="H58" s="155"/>
      <c r="I58" s="156"/>
      <c r="J58" s="157">
        <f>J159</f>
        <v>0</v>
      </c>
      <c r="K58" s="158"/>
    </row>
    <row r="59" spans="2:47" s="8" customFormat="1" ht="19.899999999999999" customHeight="1">
      <c r="B59" s="152"/>
      <c r="C59" s="153"/>
      <c r="D59" s="154" t="s">
        <v>122</v>
      </c>
      <c r="E59" s="155"/>
      <c r="F59" s="155"/>
      <c r="G59" s="155"/>
      <c r="H59" s="155"/>
      <c r="I59" s="156"/>
      <c r="J59" s="157">
        <f>J172</f>
        <v>0</v>
      </c>
      <c r="K59" s="158"/>
    </row>
    <row r="60" spans="2:47" s="8" customFormat="1" ht="19.899999999999999" customHeight="1">
      <c r="B60" s="152"/>
      <c r="C60" s="153"/>
      <c r="D60" s="154" t="s">
        <v>123</v>
      </c>
      <c r="E60" s="155"/>
      <c r="F60" s="155"/>
      <c r="G60" s="155"/>
      <c r="H60" s="155"/>
      <c r="I60" s="156"/>
      <c r="J60" s="157">
        <f>J194</f>
        <v>0</v>
      </c>
      <c r="K60" s="158"/>
    </row>
    <row r="61" spans="2:47" s="8" customFormat="1" ht="19.899999999999999" customHeight="1">
      <c r="B61" s="152"/>
      <c r="C61" s="153"/>
      <c r="D61" s="154" t="s">
        <v>124</v>
      </c>
      <c r="E61" s="155"/>
      <c r="F61" s="155"/>
      <c r="G61" s="155"/>
      <c r="H61" s="155"/>
      <c r="I61" s="156"/>
      <c r="J61" s="157">
        <f>J214</f>
        <v>0</v>
      </c>
      <c r="K61" s="158"/>
    </row>
    <row r="62" spans="2:47" s="7" customFormat="1" ht="24.95" customHeight="1">
      <c r="B62" s="145"/>
      <c r="C62" s="146"/>
      <c r="D62" s="147" t="s">
        <v>125</v>
      </c>
      <c r="E62" s="148"/>
      <c r="F62" s="148"/>
      <c r="G62" s="148"/>
      <c r="H62" s="148"/>
      <c r="I62" s="149"/>
      <c r="J62" s="150">
        <f>J216</f>
        <v>0</v>
      </c>
      <c r="K62" s="151"/>
    </row>
    <row r="63" spans="2:47" s="1" customFormat="1" ht="21.75" customHeight="1">
      <c r="B63" s="41"/>
      <c r="C63" s="42"/>
      <c r="D63" s="42"/>
      <c r="E63" s="42"/>
      <c r="F63" s="42"/>
      <c r="G63" s="42"/>
      <c r="H63" s="42"/>
      <c r="I63" s="114"/>
      <c r="J63" s="42"/>
      <c r="K63" s="45"/>
    </row>
    <row r="64" spans="2:47" s="1" customFormat="1" ht="6.95" customHeight="1">
      <c r="B64" s="56"/>
      <c r="C64" s="57"/>
      <c r="D64" s="57"/>
      <c r="E64" s="57"/>
      <c r="F64" s="57"/>
      <c r="G64" s="57"/>
      <c r="H64" s="57"/>
      <c r="I64" s="135"/>
      <c r="J64" s="57"/>
      <c r="K64" s="58"/>
    </row>
    <row r="68" spans="2:63" s="1" customFormat="1" ht="6.95" customHeight="1">
      <c r="B68" s="59"/>
      <c r="C68" s="60"/>
      <c r="D68" s="60"/>
      <c r="E68" s="60"/>
      <c r="F68" s="60"/>
      <c r="G68" s="60"/>
      <c r="H68" s="60"/>
      <c r="I68" s="138"/>
      <c r="J68" s="60"/>
      <c r="K68" s="60"/>
      <c r="L68" s="61"/>
    </row>
    <row r="69" spans="2:63" s="1" customFormat="1" ht="36.950000000000003" customHeight="1">
      <c r="B69" s="41"/>
      <c r="C69" s="62" t="s">
        <v>126</v>
      </c>
      <c r="D69" s="63"/>
      <c r="E69" s="63"/>
      <c r="F69" s="63"/>
      <c r="G69" s="63"/>
      <c r="H69" s="63"/>
      <c r="I69" s="159"/>
      <c r="J69" s="63"/>
      <c r="K69" s="63"/>
      <c r="L69" s="61"/>
    </row>
    <row r="70" spans="2:63" s="1" customFormat="1" ht="6.95" customHeight="1">
      <c r="B70" s="41"/>
      <c r="C70" s="63"/>
      <c r="D70" s="63"/>
      <c r="E70" s="63"/>
      <c r="F70" s="63"/>
      <c r="G70" s="63"/>
      <c r="H70" s="63"/>
      <c r="I70" s="159"/>
      <c r="J70" s="63"/>
      <c r="K70" s="63"/>
      <c r="L70" s="61"/>
    </row>
    <row r="71" spans="2:63" s="1" customFormat="1" ht="14.45" customHeight="1">
      <c r="B71" s="41"/>
      <c r="C71" s="65" t="s">
        <v>18</v>
      </c>
      <c r="D71" s="63"/>
      <c r="E71" s="63"/>
      <c r="F71" s="63"/>
      <c r="G71" s="63"/>
      <c r="H71" s="63"/>
      <c r="I71" s="159"/>
      <c r="J71" s="63"/>
      <c r="K71" s="63"/>
      <c r="L71" s="61"/>
    </row>
    <row r="72" spans="2:63" s="1" customFormat="1" ht="23.25" customHeight="1">
      <c r="B72" s="41"/>
      <c r="C72" s="63"/>
      <c r="D72" s="63"/>
      <c r="E72" s="352" t="str">
        <f>E7</f>
        <v>Odkanalizování objektu Desná III, Mlýnská ulice, č.p. 105</v>
      </c>
      <c r="F72" s="386"/>
      <c r="G72" s="386"/>
      <c r="H72" s="386"/>
      <c r="I72" s="159"/>
      <c r="J72" s="63"/>
      <c r="K72" s="63"/>
      <c r="L72" s="61"/>
    </row>
    <row r="73" spans="2:63" s="1" customFormat="1" ht="6.95" customHeight="1">
      <c r="B73" s="41"/>
      <c r="C73" s="63"/>
      <c r="D73" s="63"/>
      <c r="E73" s="63"/>
      <c r="F73" s="63"/>
      <c r="G73" s="63"/>
      <c r="H73" s="63"/>
      <c r="I73" s="159"/>
      <c r="J73" s="63"/>
      <c r="K73" s="63"/>
      <c r="L73" s="61"/>
    </row>
    <row r="74" spans="2:63" s="1" customFormat="1" ht="18" customHeight="1">
      <c r="B74" s="41"/>
      <c r="C74" s="65" t="s">
        <v>24</v>
      </c>
      <c r="D74" s="63"/>
      <c r="E74" s="63"/>
      <c r="F74" s="160" t="str">
        <f>F10</f>
        <v>pozemek p.čč. 1420 v k.ú. Desná III</v>
      </c>
      <c r="G74" s="63"/>
      <c r="H74" s="63"/>
      <c r="I74" s="161" t="s">
        <v>26</v>
      </c>
      <c r="J74" s="73" t="str">
        <f>IF(J10="","",J10)</f>
        <v>13. 6. 2017</v>
      </c>
      <c r="K74" s="63"/>
      <c r="L74" s="61"/>
    </row>
    <row r="75" spans="2:63" s="1" customFormat="1" ht="6.95" customHeight="1">
      <c r="B75" s="41"/>
      <c r="C75" s="63"/>
      <c r="D75" s="63"/>
      <c r="E75" s="63"/>
      <c r="F75" s="63"/>
      <c r="G75" s="63"/>
      <c r="H75" s="63"/>
      <c r="I75" s="159"/>
      <c r="J75" s="63"/>
      <c r="K75" s="63"/>
      <c r="L75" s="61"/>
    </row>
    <row r="76" spans="2:63" s="1" customFormat="1" ht="15">
      <c r="B76" s="41"/>
      <c r="C76" s="65" t="s">
        <v>28</v>
      </c>
      <c r="D76" s="63"/>
      <c r="E76" s="63"/>
      <c r="F76" s="160" t="str">
        <f>E13</f>
        <v xml:space="preserve">Hlavní město Praha, Mariánské náměěstí 2/2, Praha </v>
      </c>
      <c r="G76" s="63"/>
      <c r="H76" s="63"/>
      <c r="I76" s="161" t="s">
        <v>35</v>
      </c>
      <c r="J76" s="160" t="str">
        <f>E19</f>
        <v>Ing. Pavel Schneider, Klostermannova 8, Liberec 1</v>
      </c>
      <c r="K76" s="63"/>
      <c r="L76" s="61"/>
    </row>
    <row r="77" spans="2:63" s="1" customFormat="1" ht="14.45" customHeight="1">
      <c r="B77" s="41"/>
      <c r="C77" s="65" t="s">
        <v>33</v>
      </c>
      <c r="D77" s="63"/>
      <c r="E77" s="63"/>
      <c r="F77" s="160" t="str">
        <f>IF(E16="","",E16)</f>
        <v/>
      </c>
      <c r="G77" s="63"/>
      <c r="H77" s="63"/>
      <c r="I77" s="159"/>
      <c r="J77" s="63"/>
      <c r="K77" s="63"/>
      <c r="L77" s="61"/>
    </row>
    <row r="78" spans="2:63" s="1" customFormat="1" ht="10.35" customHeight="1">
      <c r="B78" s="41"/>
      <c r="C78" s="63"/>
      <c r="D78" s="63"/>
      <c r="E78" s="63"/>
      <c r="F78" s="63"/>
      <c r="G78" s="63"/>
      <c r="H78" s="63"/>
      <c r="I78" s="159"/>
      <c r="J78" s="63"/>
      <c r="K78" s="63"/>
      <c r="L78" s="61"/>
    </row>
    <row r="79" spans="2:63" s="9" customFormat="1" ht="29.25" customHeight="1">
      <c r="B79" s="162"/>
      <c r="C79" s="163" t="s">
        <v>127</v>
      </c>
      <c r="D79" s="164" t="s">
        <v>58</v>
      </c>
      <c r="E79" s="164" t="s">
        <v>54</v>
      </c>
      <c r="F79" s="164" t="s">
        <v>128</v>
      </c>
      <c r="G79" s="164" t="s">
        <v>129</v>
      </c>
      <c r="H79" s="164" t="s">
        <v>130</v>
      </c>
      <c r="I79" s="165" t="s">
        <v>131</v>
      </c>
      <c r="J79" s="164" t="s">
        <v>113</v>
      </c>
      <c r="K79" s="166" t="s">
        <v>132</v>
      </c>
      <c r="L79" s="167"/>
      <c r="M79" s="81" t="s">
        <v>133</v>
      </c>
      <c r="N79" s="82" t="s">
        <v>43</v>
      </c>
      <c r="O79" s="82" t="s">
        <v>134</v>
      </c>
      <c r="P79" s="82" t="s">
        <v>135</v>
      </c>
      <c r="Q79" s="82" t="s">
        <v>136</v>
      </c>
      <c r="R79" s="82" t="s">
        <v>137</v>
      </c>
      <c r="S79" s="82" t="s">
        <v>138</v>
      </c>
      <c r="T79" s="83" t="s">
        <v>139</v>
      </c>
    </row>
    <row r="80" spans="2:63" s="1" customFormat="1" ht="29.25" customHeight="1">
      <c r="B80" s="41"/>
      <c r="C80" s="87" t="s">
        <v>114</v>
      </c>
      <c r="D80" s="63"/>
      <c r="E80" s="63"/>
      <c r="F80" s="63"/>
      <c r="G80" s="63"/>
      <c r="H80" s="63"/>
      <c r="I80" s="159"/>
      <c r="J80" s="168">
        <f>BK80</f>
        <v>0</v>
      </c>
      <c r="K80" s="63"/>
      <c r="L80" s="61"/>
      <c r="M80" s="84"/>
      <c r="N80" s="85"/>
      <c r="O80" s="85"/>
      <c r="P80" s="169">
        <f>P81+P216</f>
        <v>0</v>
      </c>
      <c r="Q80" s="85"/>
      <c r="R80" s="169">
        <f>R81+R216</f>
        <v>14.065172950000001</v>
      </c>
      <c r="S80" s="85"/>
      <c r="T80" s="170">
        <f>T81+T216</f>
        <v>15.652100000000001</v>
      </c>
      <c r="AT80" s="24" t="s">
        <v>72</v>
      </c>
      <c r="AU80" s="24" t="s">
        <v>115</v>
      </c>
      <c r="BK80" s="171">
        <f>BK81+BK216</f>
        <v>0</v>
      </c>
    </row>
    <row r="81" spans="2:65" s="10" customFormat="1" ht="37.35" customHeight="1">
      <c r="B81" s="172"/>
      <c r="C81" s="173"/>
      <c r="D81" s="174" t="s">
        <v>72</v>
      </c>
      <c r="E81" s="175" t="s">
        <v>140</v>
      </c>
      <c r="F81" s="175" t="s">
        <v>141</v>
      </c>
      <c r="G81" s="173"/>
      <c r="H81" s="173"/>
      <c r="I81" s="176"/>
      <c r="J81" s="177">
        <f>BK81</f>
        <v>0</v>
      </c>
      <c r="K81" s="173"/>
      <c r="L81" s="178"/>
      <c r="M81" s="179"/>
      <c r="N81" s="180"/>
      <c r="O81" s="180"/>
      <c r="P81" s="181">
        <f>P82+P137+P144+P148+P159+P172+P194+P214</f>
        <v>0</v>
      </c>
      <c r="Q81" s="180"/>
      <c r="R81" s="181">
        <f>R82+R137+R144+R148+R159+R172+R194+R214</f>
        <v>14.065172950000001</v>
      </c>
      <c r="S81" s="180"/>
      <c r="T81" s="182">
        <f>T82+T137+T144+T148+T159+T172+T194+T214</f>
        <v>15.652100000000001</v>
      </c>
      <c r="AR81" s="183" t="s">
        <v>78</v>
      </c>
      <c r="AT81" s="184" t="s">
        <v>72</v>
      </c>
      <c r="AU81" s="184" t="s">
        <v>73</v>
      </c>
      <c r="AY81" s="183" t="s">
        <v>142</v>
      </c>
      <c r="BK81" s="185">
        <f>BK82+BK137+BK144+BK148+BK159+BK172+BK194+BK214</f>
        <v>0</v>
      </c>
    </row>
    <row r="82" spans="2:65" s="10" customFormat="1" ht="19.899999999999999" customHeight="1">
      <c r="B82" s="172"/>
      <c r="C82" s="173"/>
      <c r="D82" s="186" t="s">
        <v>72</v>
      </c>
      <c r="E82" s="187" t="s">
        <v>78</v>
      </c>
      <c r="F82" s="187" t="s">
        <v>143</v>
      </c>
      <c r="G82" s="173"/>
      <c r="H82" s="173"/>
      <c r="I82" s="176"/>
      <c r="J82" s="188">
        <f>BK82</f>
        <v>0</v>
      </c>
      <c r="K82" s="173"/>
      <c r="L82" s="178"/>
      <c r="M82" s="179"/>
      <c r="N82" s="180"/>
      <c r="O82" s="180"/>
      <c r="P82" s="181">
        <f>SUM(P83:P136)</f>
        <v>0</v>
      </c>
      <c r="Q82" s="180"/>
      <c r="R82" s="181">
        <f>SUM(R83:R136)</f>
        <v>1.7278000000000002E-2</v>
      </c>
      <c r="S82" s="180"/>
      <c r="T82" s="182">
        <f>SUM(T83:T136)</f>
        <v>15.1897</v>
      </c>
      <c r="AR82" s="183" t="s">
        <v>78</v>
      </c>
      <c r="AT82" s="184" t="s">
        <v>72</v>
      </c>
      <c r="AU82" s="184" t="s">
        <v>78</v>
      </c>
      <c r="AY82" s="183" t="s">
        <v>142</v>
      </c>
      <c r="BK82" s="185">
        <f>SUM(BK83:BK136)</f>
        <v>0</v>
      </c>
    </row>
    <row r="83" spans="2:65" s="1" customFormat="1" ht="57" customHeight="1">
      <c r="B83" s="41"/>
      <c r="C83" s="189" t="s">
        <v>78</v>
      </c>
      <c r="D83" s="189" t="s">
        <v>144</v>
      </c>
      <c r="E83" s="190" t="s">
        <v>145</v>
      </c>
      <c r="F83" s="191" t="s">
        <v>146</v>
      </c>
      <c r="G83" s="192" t="s">
        <v>147</v>
      </c>
      <c r="H83" s="193">
        <v>53.94</v>
      </c>
      <c r="I83" s="194"/>
      <c r="J83" s="195">
        <f>ROUND(I83*H83,2)</f>
        <v>0</v>
      </c>
      <c r="K83" s="191" t="s">
        <v>148</v>
      </c>
      <c r="L83" s="61"/>
      <c r="M83" s="196" t="s">
        <v>30</v>
      </c>
      <c r="N83" s="197" t="s">
        <v>44</v>
      </c>
      <c r="O83" s="42"/>
      <c r="P83" s="198">
        <f>O83*H83</f>
        <v>0</v>
      </c>
      <c r="Q83" s="198">
        <v>0</v>
      </c>
      <c r="R83" s="198">
        <f>Q83*H83</f>
        <v>0</v>
      </c>
      <c r="S83" s="198">
        <v>0.255</v>
      </c>
      <c r="T83" s="199">
        <f>S83*H83</f>
        <v>13.7547</v>
      </c>
      <c r="AR83" s="24" t="s">
        <v>149</v>
      </c>
      <c r="AT83" s="24" t="s">
        <v>144</v>
      </c>
      <c r="AU83" s="24" t="s">
        <v>88</v>
      </c>
      <c r="AY83" s="24" t="s">
        <v>142</v>
      </c>
      <c r="BE83" s="200">
        <f>IF(N83="základní",J83,0)</f>
        <v>0</v>
      </c>
      <c r="BF83" s="200">
        <f>IF(N83="snížená",J83,0)</f>
        <v>0</v>
      </c>
      <c r="BG83" s="200">
        <f>IF(N83="zákl. přenesená",J83,0)</f>
        <v>0</v>
      </c>
      <c r="BH83" s="200">
        <f>IF(N83="sníž. přenesená",J83,0)</f>
        <v>0</v>
      </c>
      <c r="BI83" s="200">
        <f>IF(N83="nulová",J83,0)</f>
        <v>0</v>
      </c>
      <c r="BJ83" s="24" t="s">
        <v>78</v>
      </c>
      <c r="BK83" s="200">
        <f>ROUND(I83*H83,2)</f>
        <v>0</v>
      </c>
      <c r="BL83" s="24" t="s">
        <v>149</v>
      </c>
      <c r="BM83" s="24" t="s">
        <v>150</v>
      </c>
    </row>
    <row r="84" spans="2:65" s="11" customFormat="1">
      <c r="B84" s="201"/>
      <c r="C84" s="202"/>
      <c r="D84" s="203" t="s">
        <v>151</v>
      </c>
      <c r="E84" s="204" t="s">
        <v>102</v>
      </c>
      <c r="F84" s="205" t="s">
        <v>152</v>
      </c>
      <c r="G84" s="202"/>
      <c r="H84" s="206">
        <v>51.84</v>
      </c>
      <c r="I84" s="207"/>
      <c r="J84" s="202"/>
      <c r="K84" s="202"/>
      <c r="L84" s="208"/>
      <c r="M84" s="209"/>
      <c r="N84" s="210"/>
      <c r="O84" s="210"/>
      <c r="P84" s="210"/>
      <c r="Q84" s="210"/>
      <c r="R84" s="210"/>
      <c r="S84" s="210"/>
      <c r="T84" s="211"/>
      <c r="AT84" s="212" t="s">
        <v>151</v>
      </c>
      <c r="AU84" s="212" t="s">
        <v>88</v>
      </c>
      <c r="AV84" s="11" t="s">
        <v>88</v>
      </c>
      <c r="AW84" s="11" t="s">
        <v>37</v>
      </c>
      <c r="AX84" s="11" t="s">
        <v>73</v>
      </c>
      <c r="AY84" s="212" t="s">
        <v>142</v>
      </c>
    </row>
    <row r="85" spans="2:65" s="11" customFormat="1">
      <c r="B85" s="201"/>
      <c r="C85" s="202"/>
      <c r="D85" s="203" t="s">
        <v>151</v>
      </c>
      <c r="E85" s="204" t="s">
        <v>99</v>
      </c>
      <c r="F85" s="205" t="s">
        <v>153</v>
      </c>
      <c r="G85" s="202"/>
      <c r="H85" s="206">
        <v>2.1</v>
      </c>
      <c r="I85" s="207"/>
      <c r="J85" s="202"/>
      <c r="K85" s="202"/>
      <c r="L85" s="208"/>
      <c r="M85" s="209"/>
      <c r="N85" s="210"/>
      <c r="O85" s="210"/>
      <c r="P85" s="210"/>
      <c r="Q85" s="210"/>
      <c r="R85" s="210"/>
      <c r="S85" s="210"/>
      <c r="T85" s="211"/>
      <c r="AT85" s="212" t="s">
        <v>151</v>
      </c>
      <c r="AU85" s="212" t="s">
        <v>88</v>
      </c>
      <c r="AV85" s="11" t="s">
        <v>88</v>
      </c>
      <c r="AW85" s="11" t="s">
        <v>37</v>
      </c>
      <c r="AX85" s="11" t="s">
        <v>73</v>
      </c>
      <c r="AY85" s="212" t="s">
        <v>142</v>
      </c>
    </row>
    <row r="86" spans="2:65" s="12" customFormat="1">
      <c r="B86" s="213"/>
      <c r="C86" s="214"/>
      <c r="D86" s="215" t="s">
        <v>151</v>
      </c>
      <c r="E86" s="216" t="s">
        <v>30</v>
      </c>
      <c r="F86" s="217" t="s">
        <v>154</v>
      </c>
      <c r="G86" s="214"/>
      <c r="H86" s="218">
        <v>53.94</v>
      </c>
      <c r="I86" s="219"/>
      <c r="J86" s="214"/>
      <c r="K86" s="214"/>
      <c r="L86" s="220"/>
      <c r="M86" s="221"/>
      <c r="N86" s="222"/>
      <c r="O86" s="222"/>
      <c r="P86" s="222"/>
      <c r="Q86" s="222"/>
      <c r="R86" s="222"/>
      <c r="S86" s="222"/>
      <c r="T86" s="223"/>
      <c r="AT86" s="224" t="s">
        <v>151</v>
      </c>
      <c r="AU86" s="224" t="s">
        <v>88</v>
      </c>
      <c r="AV86" s="12" t="s">
        <v>149</v>
      </c>
      <c r="AW86" s="12" t="s">
        <v>37</v>
      </c>
      <c r="AX86" s="12" t="s">
        <v>78</v>
      </c>
      <c r="AY86" s="224" t="s">
        <v>142</v>
      </c>
    </row>
    <row r="87" spans="2:65" s="1" customFormat="1" ht="31.5" customHeight="1">
      <c r="B87" s="41"/>
      <c r="C87" s="189" t="s">
        <v>88</v>
      </c>
      <c r="D87" s="189" t="s">
        <v>144</v>
      </c>
      <c r="E87" s="190" t="s">
        <v>155</v>
      </c>
      <c r="F87" s="191" t="s">
        <v>156</v>
      </c>
      <c r="G87" s="192" t="s">
        <v>157</v>
      </c>
      <c r="H87" s="193">
        <v>7</v>
      </c>
      <c r="I87" s="194"/>
      <c r="J87" s="195">
        <f>ROUND(I87*H87,2)</f>
        <v>0</v>
      </c>
      <c r="K87" s="191" t="s">
        <v>148</v>
      </c>
      <c r="L87" s="61"/>
      <c r="M87" s="196" t="s">
        <v>30</v>
      </c>
      <c r="N87" s="197" t="s">
        <v>44</v>
      </c>
      <c r="O87" s="42"/>
      <c r="P87" s="198">
        <f>O87*H87</f>
        <v>0</v>
      </c>
      <c r="Q87" s="198">
        <v>0</v>
      </c>
      <c r="R87" s="198">
        <f>Q87*H87</f>
        <v>0</v>
      </c>
      <c r="S87" s="198">
        <v>0.20499999999999999</v>
      </c>
      <c r="T87" s="199">
        <f>S87*H87</f>
        <v>1.4349999999999998</v>
      </c>
      <c r="AR87" s="24" t="s">
        <v>149</v>
      </c>
      <c r="AT87" s="24" t="s">
        <v>144</v>
      </c>
      <c r="AU87" s="24" t="s">
        <v>88</v>
      </c>
      <c r="AY87" s="24" t="s">
        <v>142</v>
      </c>
      <c r="BE87" s="200">
        <f>IF(N87="základní",J87,0)</f>
        <v>0</v>
      </c>
      <c r="BF87" s="200">
        <f>IF(N87="snížená",J87,0)</f>
        <v>0</v>
      </c>
      <c r="BG87" s="200">
        <f>IF(N87="zákl. přenesená",J87,0)</f>
        <v>0</v>
      </c>
      <c r="BH87" s="200">
        <f>IF(N87="sníž. přenesená",J87,0)</f>
        <v>0</v>
      </c>
      <c r="BI87" s="200">
        <f>IF(N87="nulová",J87,0)</f>
        <v>0</v>
      </c>
      <c r="BJ87" s="24" t="s">
        <v>78</v>
      </c>
      <c r="BK87" s="200">
        <f>ROUND(I87*H87,2)</f>
        <v>0</v>
      </c>
      <c r="BL87" s="24" t="s">
        <v>149</v>
      </c>
      <c r="BM87" s="24" t="s">
        <v>158</v>
      </c>
    </row>
    <row r="88" spans="2:65" s="11" customFormat="1">
      <c r="B88" s="201"/>
      <c r="C88" s="202"/>
      <c r="D88" s="203" t="s">
        <v>151</v>
      </c>
      <c r="E88" s="204" t="s">
        <v>30</v>
      </c>
      <c r="F88" s="205" t="s">
        <v>159</v>
      </c>
      <c r="G88" s="202"/>
      <c r="H88" s="206">
        <v>7</v>
      </c>
      <c r="I88" s="207"/>
      <c r="J88" s="202"/>
      <c r="K88" s="202"/>
      <c r="L88" s="208"/>
      <c r="M88" s="209"/>
      <c r="N88" s="210"/>
      <c r="O88" s="210"/>
      <c r="P88" s="210"/>
      <c r="Q88" s="210"/>
      <c r="R88" s="210"/>
      <c r="S88" s="210"/>
      <c r="T88" s="211"/>
      <c r="AT88" s="212" t="s">
        <v>151</v>
      </c>
      <c r="AU88" s="212" t="s">
        <v>88</v>
      </c>
      <c r="AV88" s="11" t="s">
        <v>88</v>
      </c>
      <c r="AW88" s="11" t="s">
        <v>37</v>
      </c>
      <c r="AX88" s="11" t="s">
        <v>73</v>
      </c>
      <c r="AY88" s="212" t="s">
        <v>142</v>
      </c>
    </row>
    <row r="89" spans="2:65" s="12" customFormat="1">
      <c r="B89" s="213"/>
      <c r="C89" s="214"/>
      <c r="D89" s="215" t="s">
        <v>151</v>
      </c>
      <c r="E89" s="216" t="s">
        <v>96</v>
      </c>
      <c r="F89" s="217" t="s">
        <v>154</v>
      </c>
      <c r="G89" s="214"/>
      <c r="H89" s="218">
        <v>7</v>
      </c>
      <c r="I89" s="219"/>
      <c r="J89" s="214"/>
      <c r="K89" s="214"/>
      <c r="L89" s="220"/>
      <c r="M89" s="221"/>
      <c r="N89" s="222"/>
      <c r="O89" s="222"/>
      <c r="P89" s="222"/>
      <c r="Q89" s="222"/>
      <c r="R89" s="222"/>
      <c r="S89" s="222"/>
      <c r="T89" s="223"/>
      <c r="AT89" s="224" t="s">
        <v>151</v>
      </c>
      <c r="AU89" s="224" t="s">
        <v>88</v>
      </c>
      <c r="AV89" s="12" t="s">
        <v>149</v>
      </c>
      <c r="AW89" s="12" t="s">
        <v>37</v>
      </c>
      <c r="AX89" s="12" t="s">
        <v>78</v>
      </c>
      <c r="AY89" s="224" t="s">
        <v>142</v>
      </c>
    </row>
    <row r="90" spans="2:65" s="1" customFormat="1" ht="22.5" customHeight="1">
      <c r="B90" s="41"/>
      <c r="C90" s="189" t="s">
        <v>110</v>
      </c>
      <c r="D90" s="189" t="s">
        <v>144</v>
      </c>
      <c r="E90" s="190" t="s">
        <v>160</v>
      </c>
      <c r="F90" s="191" t="s">
        <v>161</v>
      </c>
      <c r="G90" s="192" t="s">
        <v>157</v>
      </c>
      <c r="H90" s="193">
        <v>30</v>
      </c>
      <c r="I90" s="194"/>
      <c r="J90" s="195">
        <f>ROUND(I90*H90,2)</f>
        <v>0</v>
      </c>
      <c r="K90" s="191" t="s">
        <v>148</v>
      </c>
      <c r="L90" s="61"/>
      <c r="M90" s="196" t="s">
        <v>30</v>
      </c>
      <c r="N90" s="197" t="s">
        <v>44</v>
      </c>
      <c r="O90" s="42"/>
      <c r="P90" s="198">
        <f>O90*H90</f>
        <v>0</v>
      </c>
      <c r="Q90" s="198">
        <v>5.5000000000000003E-4</v>
      </c>
      <c r="R90" s="198">
        <f>Q90*H90</f>
        <v>1.6500000000000001E-2</v>
      </c>
      <c r="S90" s="198">
        <v>0</v>
      </c>
      <c r="T90" s="199">
        <f>S90*H90</f>
        <v>0</v>
      </c>
      <c r="AR90" s="24" t="s">
        <v>149</v>
      </c>
      <c r="AT90" s="24" t="s">
        <v>144</v>
      </c>
      <c r="AU90" s="24" t="s">
        <v>88</v>
      </c>
      <c r="AY90" s="24" t="s">
        <v>142</v>
      </c>
      <c r="BE90" s="200">
        <f>IF(N90="základní",J90,0)</f>
        <v>0</v>
      </c>
      <c r="BF90" s="200">
        <f>IF(N90="snížená",J90,0)</f>
        <v>0</v>
      </c>
      <c r="BG90" s="200">
        <f>IF(N90="zákl. přenesená",J90,0)</f>
        <v>0</v>
      </c>
      <c r="BH90" s="200">
        <f>IF(N90="sníž. přenesená",J90,0)</f>
        <v>0</v>
      </c>
      <c r="BI90" s="200">
        <f>IF(N90="nulová",J90,0)</f>
        <v>0</v>
      </c>
      <c r="BJ90" s="24" t="s">
        <v>78</v>
      </c>
      <c r="BK90" s="200">
        <f>ROUND(I90*H90,2)</f>
        <v>0</v>
      </c>
      <c r="BL90" s="24" t="s">
        <v>149</v>
      </c>
      <c r="BM90" s="24" t="s">
        <v>162</v>
      </c>
    </row>
    <row r="91" spans="2:65" s="11" customFormat="1">
      <c r="B91" s="201"/>
      <c r="C91" s="202"/>
      <c r="D91" s="203" t="s">
        <v>151</v>
      </c>
      <c r="E91" s="204" t="s">
        <v>30</v>
      </c>
      <c r="F91" s="205" t="s">
        <v>163</v>
      </c>
      <c r="G91" s="202"/>
      <c r="H91" s="206">
        <v>30</v>
      </c>
      <c r="I91" s="207"/>
      <c r="J91" s="202"/>
      <c r="K91" s="202"/>
      <c r="L91" s="208"/>
      <c r="M91" s="209"/>
      <c r="N91" s="210"/>
      <c r="O91" s="210"/>
      <c r="P91" s="210"/>
      <c r="Q91" s="210"/>
      <c r="R91" s="210"/>
      <c r="S91" s="210"/>
      <c r="T91" s="211"/>
      <c r="AT91" s="212" t="s">
        <v>151</v>
      </c>
      <c r="AU91" s="212" t="s">
        <v>88</v>
      </c>
      <c r="AV91" s="11" t="s">
        <v>88</v>
      </c>
      <c r="AW91" s="11" t="s">
        <v>37</v>
      </c>
      <c r="AX91" s="11" t="s">
        <v>73</v>
      </c>
      <c r="AY91" s="212" t="s">
        <v>142</v>
      </c>
    </row>
    <row r="92" spans="2:65" s="12" customFormat="1">
      <c r="B92" s="213"/>
      <c r="C92" s="214"/>
      <c r="D92" s="215" t="s">
        <v>151</v>
      </c>
      <c r="E92" s="216" t="s">
        <v>30</v>
      </c>
      <c r="F92" s="217" t="s">
        <v>154</v>
      </c>
      <c r="G92" s="214"/>
      <c r="H92" s="218">
        <v>30</v>
      </c>
      <c r="I92" s="219"/>
      <c r="J92" s="214"/>
      <c r="K92" s="214"/>
      <c r="L92" s="220"/>
      <c r="M92" s="221"/>
      <c r="N92" s="222"/>
      <c r="O92" s="222"/>
      <c r="P92" s="222"/>
      <c r="Q92" s="222"/>
      <c r="R92" s="222"/>
      <c r="S92" s="222"/>
      <c r="T92" s="223"/>
      <c r="AT92" s="224" t="s">
        <v>151</v>
      </c>
      <c r="AU92" s="224" t="s">
        <v>88</v>
      </c>
      <c r="AV92" s="12" t="s">
        <v>149</v>
      </c>
      <c r="AW92" s="12" t="s">
        <v>37</v>
      </c>
      <c r="AX92" s="12" t="s">
        <v>78</v>
      </c>
      <c r="AY92" s="224" t="s">
        <v>142</v>
      </c>
    </row>
    <row r="93" spans="2:65" s="1" customFormat="1" ht="22.5" customHeight="1">
      <c r="B93" s="41"/>
      <c r="C93" s="189" t="s">
        <v>149</v>
      </c>
      <c r="D93" s="189" t="s">
        <v>144</v>
      </c>
      <c r="E93" s="190" t="s">
        <v>164</v>
      </c>
      <c r="F93" s="191" t="s">
        <v>165</v>
      </c>
      <c r="G93" s="192" t="s">
        <v>157</v>
      </c>
      <c r="H93" s="193">
        <v>30</v>
      </c>
      <c r="I93" s="194"/>
      <c r="J93" s="195">
        <f>ROUND(I93*H93,2)</f>
        <v>0</v>
      </c>
      <c r="K93" s="191" t="s">
        <v>148</v>
      </c>
      <c r="L93" s="61"/>
      <c r="M93" s="196" t="s">
        <v>30</v>
      </c>
      <c r="N93" s="197" t="s">
        <v>44</v>
      </c>
      <c r="O93" s="42"/>
      <c r="P93" s="198">
        <f>O93*H93</f>
        <v>0</v>
      </c>
      <c r="Q93" s="198">
        <v>0</v>
      </c>
      <c r="R93" s="198">
        <f>Q93*H93</f>
        <v>0</v>
      </c>
      <c r="S93" s="198">
        <v>0</v>
      </c>
      <c r="T93" s="199">
        <f>S93*H93</f>
        <v>0</v>
      </c>
      <c r="AR93" s="24" t="s">
        <v>149</v>
      </c>
      <c r="AT93" s="24" t="s">
        <v>144</v>
      </c>
      <c r="AU93" s="24" t="s">
        <v>88</v>
      </c>
      <c r="AY93" s="24" t="s">
        <v>142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24" t="s">
        <v>78</v>
      </c>
      <c r="BK93" s="200">
        <f>ROUND(I93*H93,2)</f>
        <v>0</v>
      </c>
      <c r="BL93" s="24" t="s">
        <v>149</v>
      </c>
      <c r="BM93" s="24" t="s">
        <v>166</v>
      </c>
    </row>
    <row r="94" spans="2:65" s="11" customFormat="1">
      <c r="B94" s="201"/>
      <c r="C94" s="202"/>
      <c r="D94" s="203" t="s">
        <v>151</v>
      </c>
      <c r="E94" s="204" t="s">
        <v>30</v>
      </c>
      <c r="F94" s="205" t="s">
        <v>163</v>
      </c>
      <c r="G94" s="202"/>
      <c r="H94" s="206">
        <v>30</v>
      </c>
      <c r="I94" s="207"/>
      <c r="J94" s="202"/>
      <c r="K94" s="202"/>
      <c r="L94" s="208"/>
      <c r="M94" s="209"/>
      <c r="N94" s="210"/>
      <c r="O94" s="210"/>
      <c r="P94" s="210"/>
      <c r="Q94" s="210"/>
      <c r="R94" s="210"/>
      <c r="S94" s="210"/>
      <c r="T94" s="211"/>
      <c r="AT94" s="212" t="s">
        <v>151</v>
      </c>
      <c r="AU94" s="212" t="s">
        <v>88</v>
      </c>
      <c r="AV94" s="11" t="s">
        <v>88</v>
      </c>
      <c r="AW94" s="11" t="s">
        <v>37</v>
      </c>
      <c r="AX94" s="11" t="s">
        <v>73</v>
      </c>
      <c r="AY94" s="212" t="s">
        <v>142</v>
      </c>
    </row>
    <row r="95" spans="2:65" s="12" customFormat="1">
      <c r="B95" s="213"/>
      <c r="C95" s="214"/>
      <c r="D95" s="215" t="s">
        <v>151</v>
      </c>
      <c r="E95" s="216" t="s">
        <v>30</v>
      </c>
      <c r="F95" s="217" t="s">
        <v>154</v>
      </c>
      <c r="G95" s="214"/>
      <c r="H95" s="218">
        <v>30</v>
      </c>
      <c r="I95" s="219"/>
      <c r="J95" s="214"/>
      <c r="K95" s="214"/>
      <c r="L95" s="220"/>
      <c r="M95" s="221"/>
      <c r="N95" s="222"/>
      <c r="O95" s="222"/>
      <c r="P95" s="222"/>
      <c r="Q95" s="222"/>
      <c r="R95" s="222"/>
      <c r="S95" s="222"/>
      <c r="T95" s="223"/>
      <c r="AT95" s="224" t="s">
        <v>151</v>
      </c>
      <c r="AU95" s="224" t="s">
        <v>88</v>
      </c>
      <c r="AV95" s="12" t="s">
        <v>149</v>
      </c>
      <c r="AW95" s="12" t="s">
        <v>37</v>
      </c>
      <c r="AX95" s="12" t="s">
        <v>78</v>
      </c>
      <c r="AY95" s="224" t="s">
        <v>142</v>
      </c>
    </row>
    <row r="96" spans="2:65" s="1" customFormat="1" ht="31.5" customHeight="1">
      <c r="B96" s="41"/>
      <c r="C96" s="189" t="s">
        <v>167</v>
      </c>
      <c r="D96" s="189" t="s">
        <v>144</v>
      </c>
      <c r="E96" s="190" t="s">
        <v>168</v>
      </c>
      <c r="F96" s="191" t="s">
        <v>169</v>
      </c>
      <c r="G96" s="192" t="s">
        <v>170</v>
      </c>
      <c r="H96" s="193">
        <v>121.006</v>
      </c>
      <c r="I96" s="194"/>
      <c r="J96" s="195">
        <f>ROUND(I96*H96,2)</f>
        <v>0</v>
      </c>
      <c r="K96" s="191" t="s">
        <v>148</v>
      </c>
      <c r="L96" s="61"/>
      <c r="M96" s="196" t="s">
        <v>30</v>
      </c>
      <c r="N96" s="197" t="s">
        <v>44</v>
      </c>
      <c r="O96" s="42"/>
      <c r="P96" s="198">
        <f>O96*H96</f>
        <v>0</v>
      </c>
      <c r="Q96" s="198">
        <v>0</v>
      </c>
      <c r="R96" s="198">
        <f>Q96*H96</f>
        <v>0</v>
      </c>
      <c r="S96" s="198">
        <v>0</v>
      </c>
      <c r="T96" s="199">
        <f>S96*H96</f>
        <v>0</v>
      </c>
      <c r="AR96" s="24" t="s">
        <v>149</v>
      </c>
      <c r="AT96" s="24" t="s">
        <v>144</v>
      </c>
      <c r="AU96" s="24" t="s">
        <v>88</v>
      </c>
      <c r="AY96" s="24" t="s">
        <v>142</v>
      </c>
      <c r="BE96" s="200">
        <f>IF(N96="základní",J96,0)</f>
        <v>0</v>
      </c>
      <c r="BF96" s="200">
        <f>IF(N96="snížená",J96,0)</f>
        <v>0</v>
      </c>
      <c r="BG96" s="200">
        <f>IF(N96="zákl. přenesená",J96,0)</f>
        <v>0</v>
      </c>
      <c r="BH96" s="200">
        <f>IF(N96="sníž. přenesená",J96,0)</f>
        <v>0</v>
      </c>
      <c r="BI96" s="200">
        <f>IF(N96="nulová",J96,0)</f>
        <v>0</v>
      </c>
      <c r="BJ96" s="24" t="s">
        <v>78</v>
      </c>
      <c r="BK96" s="200">
        <f>ROUND(I96*H96,2)</f>
        <v>0</v>
      </c>
      <c r="BL96" s="24" t="s">
        <v>149</v>
      </c>
      <c r="BM96" s="24" t="s">
        <v>171</v>
      </c>
    </row>
    <row r="97" spans="2:65" s="11" customFormat="1">
      <c r="B97" s="201"/>
      <c r="C97" s="202"/>
      <c r="D97" s="203" t="s">
        <v>151</v>
      </c>
      <c r="E97" s="204" t="s">
        <v>30</v>
      </c>
      <c r="F97" s="205" t="s">
        <v>172</v>
      </c>
      <c r="G97" s="202"/>
      <c r="H97" s="206">
        <v>125.15300000000001</v>
      </c>
      <c r="I97" s="207"/>
      <c r="J97" s="202"/>
      <c r="K97" s="202"/>
      <c r="L97" s="208"/>
      <c r="M97" s="209"/>
      <c r="N97" s="210"/>
      <c r="O97" s="210"/>
      <c r="P97" s="210"/>
      <c r="Q97" s="210"/>
      <c r="R97" s="210"/>
      <c r="S97" s="210"/>
      <c r="T97" s="211"/>
      <c r="AT97" s="212" t="s">
        <v>151</v>
      </c>
      <c r="AU97" s="212" t="s">
        <v>88</v>
      </c>
      <c r="AV97" s="11" t="s">
        <v>88</v>
      </c>
      <c r="AW97" s="11" t="s">
        <v>37</v>
      </c>
      <c r="AX97" s="11" t="s">
        <v>73</v>
      </c>
      <c r="AY97" s="212" t="s">
        <v>142</v>
      </c>
    </row>
    <row r="98" spans="2:65" s="11" customFormat="1">
      <c r="B98" s="201"/>
      <c r="C98" s="202"/>
      <c r="D98" s="203" t="s">
        <v>151</v>
      </c>
      <c r="E98" s="204" t="s">
        <v>30</v>
      </c>
      <c r="F98" s="205" t="s">
        <v>173</v>
      </c>
      <c r="G98" s="202"/>
      <c r="H98" s="206">
        <v>-4.1470000000000002</v>
      </c>
      <c r="I98" s="207"/>
      <c r="J98" s="202"/>
      <c r="K98" s="202"/>
      <c r="L98" s="208"/>
      <c r="M98" s="209"/>
      <c r="N98" s="210"/>
      <c r="O98" s="210"/>
      <c r="P98" s="210"/>
      <c r="Q98" s="210"/>
      <c r="R98" s="210"/>
      <c r="S98" s="210"/>
      <c r="T98" s="211"/>
      <c r="AT98" s="212" t="s">
        <v>151</v>
      </c>
      <c r="AU98" s="212" t="s">
        <v>88</v>
      </c>
      <c r="AV98" s="11" t="s">
        <v>88</v>
      </c>
      <c r="AW98" s="11" t="s">
        <v>37</v>
      </c>
      <c r="AX98" s="11" t="s">
        <v>73</v>
      </c>
      <c r="AY98" s="212" t="s">
        <v>142</v>
      </c>
    </row>
    <row r="99" spans="2:65" s="12" customFormat="1">
      <c r="B99" s="213"/>
      <c r="C99" s="214"/>
      <c r="D99" s="215" t="s">
        <v>151</v>
      </c>
      <c r="E99" s="216" t="s">
        <v>85</v>
      </c>
      <c r="F99" s="217" t="s">
        <v>154</v>
      </c>
      <c r="G99" s="214"/>
      <c r="H99" s="218">
        <v>121.006</v>
      </c>
      <c r="I99" s="219"/>
      <c r="J99" s="214"/>
      <c r="K99" s="214"/>
      <c r="L99" s="220"/>
      <c r="M99" s="221"/>
      <c r="N99" s="222"/>
      <c r="O99" s="222"/>
      <c r="P99" s="222"/>
      <c r="Q99" s="222"/>
      <c r="R99" s="222"/>
      <c r="S99" s="222"/>
      <c r="T99" s="223"/>
      <c r="AT99" s="224" t="s">
        <v>151</v>
      </c>
      <c r="AU99" s="224" t="s">
        <v>88</v>
      </c>
      <c r="AV99" s="12" t="s">
        <v>149</v>
      </c>
      <c r="AW99" s="12" t="s">
        <v>37</v>
      </c>
      <c r="AX99" s="12" t="s">
        <v>78</v>
      </c>
      <c r="AY99" s="224" t="s">
        <v>142</v>
      </c>
    </row>
    <row r="100" spans="2:65" s="1" customFormat="1" ht="44.25" customHeight="1">
      <c r="B100" s="41"/>
      <c r="C100" s="189" t="s">
        <v>174</v>
      </c>
      <c r="D100" s="189" t="s">
        <v>144</v>
      </c>
      <c r="E100" s="190" t="s">
        <v>175</v>
      </c>
      <c r="F100" s="191" t="s">
        <v>176</v>
      </c>
      <c r="G100" s="192" t="s">
        <v>170</v>
      </c>
      <c r="H100" s="193">
        <v>19.361000000000001</v>
      </c>
      <c r="I100" s="194"/>
      <c r="J100" s="195">
        <f>ROUND(I100*H100,2)</f>
        <v>0</v>
      </c>
      <c r="K100" s="191" t="s">
        <v>148</v>
      </c>
      <c r="L100" s="61"/>
      <c r="M100" s="196" t="s">
        <v>30</v>
      </c>
      <c r="N100" s="197" t="s">
        <v>44</v>
      </c>
      <c r="O100" s="42"/>
      <c r="P100" s="198">
        <f>O100*H100</f>
        <v>0</v>
      </c>
      <c r="Q100" s="198">
        <v>0</v>
      </c>
      <c r="R100" s="198">
        <f>Q100*H100</f>
        <v>0</v>
      </c>
      <c r="S100" s="198">
        <v>0</v>
      </c>
      <c r="T100" s="199">
        <f>S100*H100</f>
        <v>0</v>
      </c>
      <c r="AR100" s="24" t="s">
        <v>149</v>
      </c>
      <c r="AT100" s="24" t="s">
        <v>144</v>
      </c>
      <c r="AU100" s="24" t="s">
        <v>88</v>
      </c>
      <c r="AY100" s="24" t="s">
        <v>142</v>
      </c>
      <c r="BE100" s="200">
        <f>IF(N100="základní",J100,0)</f>
        <v>0</v>
      </c>
      <c r="BF100" s="200">
        <f>IF(N100="snížená",J100,0)</f>
        <v>0</v>
      </c>
      <c r="BG100" s="200">
        <f>IF(N100="zákl. přenesená",J100,0)</f>
        <v>0</v>
      </c>
      <c r="BH100" s="200">
        <f>IF(N100="sníž. přenesená",J100,0)</f>
        <v>0</v>
      </c>
      <c r="BI100" s="200">
        <f>IF(N100="nulová",J100,0)</f>
        <v>0</v>
      </c>
      <c r="BJ100" s="24" t="s">
        <v>78</v>
      </c>
      <c r="BK100" s="200">
        <f>ROUND(I100*H100,2)</f>
        <v>0</v>
      </c>
      <c r="BL100" s="24" t="s">
        <v>149</v>
      </c>
      <c r="BM100" s="24" t="s">
        <v>177</v>
      </c>
    </row>
    <row r="101" spans="2:65" s="11" customFormat="1">
      <c r="B101" s="201"/>
      <c r="C101" s="202"/>
      <c r="D101" s="203" t="s">
        <v>151</v>
      </c>
      <c r="E101" s="204" t="s">
        <v>30</v>
      </c>
      <c r="F101" s="205" t="s">
        <v>178</v>
      </c>
      <c r="G101" s="202"/>
      <c r="H101" s="206">
        <v>19.361000000000001</v>
      </c>
      <c r="I101" s="207"/>
      <c r="J101" s="202"/>
      <c r="K101" s="202"/>
      <c r="L101" s="208"/>
      <c r="M101" s="209"/>
      <c r="N101" s="210"/>
      <c r="O101" s="210"/>
      <c r="P101" s="210"/>
      <c r="Q101" s="210"/>
      <c r="R101" s="210"/>
      <c r="S101" s="210"/>
      <c r="T101" s="211"/>
      <c r="AT101" s="212" t="s">
        <v>151</v>
      </c>
      <c r="AU101" s="212" t="s">
        <v>88</v>
      </c>
      <c r="AV101" s="11" t="s">
        <v>88</v>
      </c>
      <c r="AW101" s="11" t="s">
        <v>37</v>
      </c>
      <c r="AX101" s="11" t="s">
        <v>73</v>
      </c>
      <c r="AY101" s="212" t="s">
        <v>142</v>
      </c>
    </row>
    <row r="102" spans="2:65" s="12" customFormat="1">
      <c r="B102" s="213"/>
      <c r="C102" s="214"/>
      <c r="D102" s="215" t="s">
        <v>151</v>
      </c>
      <c r="E102" s="216" t="s">
        <v>30</v>
      </c>
      <c r="F102" s="217" t="s">
        <v>154</v>
      </c>
      <c r="G102" s="214"/>
      <c r="H102" s="218">
        <v>19.361000000000001</v>
      </c>
      <c r="I102" s="219"/>
      <c r="J102" s="214"/>
      <c r="K102" s="214"/>
      <c r="L102" s="220"/>
      <c r="M102" s="221"/>
      <c r="N102" s="222"/>
      <c r="O102" s="222"/>
      <c r="P102" s="222"/>
      <c r="Q102" s="222"/>
      <c r="R102" s="222"/>
      <c r="S102" s="222"/>
      <c r="T102" s="223"/>
      <c r="AT102" s="224" t="s">
        <v>151</v>
      </c>
      <c r="AU102" s="224" t="s">
        <v>88</v>
      </c>
      <c r="AV102" s="12" t="s">
        <v>149</v>
      </c>
      <c r="AW102" s="12" t="s">
        <v>37</v>
      </c>
      <c r="AX102" s="12" t="s">
        <v>78</v>
      </c>
      <c r="AY102" s="224" t="s">
        <v>142</v>
      </c>
    </row>
    <row r="103" spans="2:65" s="1" customFormat="1" ht="44.25" customHeight="1">
      <c r="B103" s="41"/>
      <c r="C103" s="189" t="s">
        <v>98</v>
      </c>
      <c r="D103" s="189" t="s">
        <v>144</v>
      </c>
      <c r="E103" s="190" t="s">
        <v>179</v>
      </c>
      <c r="F103" s="191" t="s">
        <v>180</v>
      </c>
      <c r="G103" s="192" t="s">
        <v>170</v>
      </c>
      <c r="H103" s="193">
        <v>263.82299999999998</v>
      </c>
      <c r="I103" s="194"/>
      <c r="J103" s="195">
        <f>ROUND(I103*H103,2)</f>
        <v>0</v>
      </c>
      <c r="K103" s="191" t="s">
        <v>148</v>
      </c>
      <c r="L103" s="61"/>
      <c r="M103" s="196" t="s">
        <v>30</v>
      </c>
      <c r="N103" s="197" t="s">
        <v>44</v>
      </c>
      <c r="O103" s="42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AR103" s="24" t="s">
        <v>149</v>
      </c>
      <c r="AT103" s="24" t="s">
        <v>144</v>
      </c>
      <c r="AU103" s="24" t="s">
        <v>88</v>
      </c>
      <c r="AY103" s="24" t="s">
        <v>142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24" t="s">
        <v>78</v>
      </c>
      <c r="BK103" s="200">
        <f>ROUND(I103*H103,2)</f>
        <v>0</v>
      </c>
      <c r="BL103" s="24" t="s">
        <v>149</v>
      </c>
      <c r="BM103" s="24" t="s">
        <v>181</v>
      </c>
    </row>
    <row r="104" spans="2:65" s="11" customFormat="1">
      <c r="B104" s="201"/>
      <c r="C104" s="202"/>
      <c r="D104" s="203" t="s">
        <v>151</v>
      </c>
      <c r="E104" s="204" t="s">
        <v>30</v>
      </c>
      <c r="F104" s="205" t="s">
        <v>182</v>
      </c>
      <c r="G104" s="202"/>
      <c r="H104" s="206">
        <v>121.006</v>
      </c>
      <c r="I104" s="207"/>
      <c r="J104" s="202"/>
      <c r="K104" s="202"/>
      <c r="L104" s="208"/>
      <c r="M104" s="209"/>
      <c r="N104" s="210"/>
      <c r="O104" s="210"/>
      <c r="P104" s="210"/>
      <c r="Q104" s="210"/>
      <c r="R104" s="210"/>
      <c r="S104" s="210"/>
      <c r="T104" s="211"/>
      <c r="AT104" s="212" t="s">
        <v>151</v>
      </c>
      <c r="AU104" s="212" t="s">
        <v>88</v>
      </c>
      <c r="AV104" s="11" t="s">
        <v>88</v>
      </c>
      <c r="AW104" s="11" t="s">
        <v>37</v>
      </c>
      <c r="AX104" s="11" t="s">
        <v>73</v>
      </c>
      <c r="AY104" s="212" t="s">
        <v>142</v>
      </c>
    </row>
    <row r="105" spans="2:65" s="11" customFormat="1">
      <c r="B105" s="201"/>
      <c r="C105" s="202"/>
      <c r="D105" s="203" t="s">
        <v>151</v>
      </c>
      <c r="E105" s="204" t="s">
        <v>30</v>
      </c>
      <c r="F105" s="205" t="s">
        <v>183</v>
      </c>
      <c r="G105" s="202"/>
      <c r="H105" s="206">
        <v>138.66999999999999</v>
      </c>
      <c r="I105" s="207"/>
      <c r="J105" s="202"/>
      <c r="K105" s="202"/>
      <c r="L105" s="208"/>
      <c r="M105" s="209"/>
      <c r="N105" s="210"/>
      <c r="O105" s="210"/>
      <c r="P105" s="210"/>
      <c r="Q105" s="210"/>
      <c r="R105" s="210"/>
      <c r="S105" s="210"/>
      <c r="T105" s="211"/>
      <c r="AT105" s="212" t="s">
        <v>151</v>
      </c>
      <c r="AU105" s="212" t="s">
        <v>88</v>
      </c>
      <c r="AV105" s="11" t="s">
        <v>88</v>
      </c>
      <c r="AW105" s="11" t="s">
        <v>37</v>
      </c>
      <c r="AX105" s="11" t="s">
        <v>73</v>
      </c>
      <c r="AY105" s="212" t="s">
        <v>142</v>
      </c>
    </row>
    <row r="106" spans="2:65" s="11" customFormat="1">
      <c r="B106" s="201"/>
      <c r="C106" s="202"/>
      <c r="D106" s="203" t="s">
        <v>151</v>
      </c>
      <c r="E106" s="204" t="s">
        <v>30</v>
      </c>
      <c r="F106" s="205" t="s">
        <v>184</v>
      </c>
      <c r="G106" s="202"/>
      <c r="H106" s="206">
        <v>4.1470000000000002</v>
      </c>
      <c r="I106" s="207"/>
      <c r="J106" s="202"/>
      <c r="K106" s="202"/>
      <c r="L106" s="208"/>
      <c r="M106" s="209"/>
      <c r="N106" s="210"/>
      <c r="O106" s="210"/>
      <c r="P106" s="210"/>
      <c r="Q106" s="210"/>
      <c r="R106" s="210"/>
      <c r="S106" s="210"/>
      <c r="T106" s="211"/>
      <c r="AT106" s="212" t="s">
        <v>151</v>
      </c>
      <c r="AU106" s="212" t="s">
        <v>88</v>
      </c>
      <c r="AV106" s="11" t="s">
        <v>88</v>
      </c>
      <c r="AW106" s="11" t="s">
        <v>37</v>
      </c>
      <c r="AX106" s="11" t="s">
        <v>73</v>
      </c>
      <c r="AY106" s="212" t="s">
        <v>142</v>
      </c>
    </row>
    <row r="107" spans="2:65" s="12" customFormat="1">
      <c r="B107" s="213"/>
      <c r="C107" s="214"/>
      <c r="D107" s="215" t="s">
        <v>151</v>
      </c>
      <c r="E107" s="216" t="s">
        <v>30</v>
      </c>
      <c r="F107" s="217" t="s">
        <v>154</v>
      </c>
      <c r="G107" s="214"/>
      <c r="H107" s="218">
        <v>263.82299999999998</v>
      </c>
      <c r="I107" s="219"/>
      <c r="J107" s="214"/>
      <c r="K107" s="214"/>
      <c r="L107" s="220"/>
      <c r="M107" s="221"/>
      <c r="N107" s="222"/>
      <c r="O107" s="222"/>
      <c r="P107" s="222"/>
      <c r="Q107" s="222"/>
      <c r="R107" s="222"/>
      <c r="S107" s="222"/>
      <c r="T107" s="223"/>
      <c r="AT107" s="224" t="s">
        <v>151</v>
      </c>
      <c r="AU107" s="224" t="s">
        <v>88</v>
      </c>
      <c r="AV107" s="12" t="s">
        <v>149</v>
      </c>
      <c r="AW107" s="12" t="s">
        <v>37</v>
      </c>
      <c r="AX107" s="12" t="s">
        <v>78</v>
      </c>
      <c r="AY107" s="224" t="s">
        <v>142</v>
      </c>
    </row>
    <row r="108" spans="2:65" s="1" customFormat="1" ht="44.25" customHeight="1">
      <c r="B108" s="41"/>
      <c r="C108" s="189" t="s">
        <v>185</v>
      </c>
      <c r="D108" s="189" t="s">
        <v>144</v>
      </c>
      <c r="E108" s="190" t="s">
        <v>186</v>
      </c>
      <c r="F108" s="191" t="s">
        <v>187</v>
      </c>
      <c r="G108" s="192" t="s">
        <v>170</v>
      </c>
      <c r="H108" s="193">
        <v>47.447000000000003</v>
      </c>
      <c r="I108" s="194"/>
      <c r="J108" s="195">
        <f>ROUND(I108*H108,2)</f>
        <v>0</v>
      </c>
      <c r="K108" s="191" t="s">
        <v>148</v>
      </c>
      <c r="L108" s="61"/>
      <c r="M108" s="196" t="s">
        <v>30</v>
      </c>
      <c r="N108" s="197" t="s">
        <v>44</v>
      </c>
      <c r="O108" s="42"/>
      <c r="P108" s="198">
        <f>O108*H108</f>
        <v>0</v>
      </c>
      <c r="Q108" s="198">
        <v>0</v>
      </c>
      <c r="R108" s="198">
        <f>Q108*H108</f>
        <v>0</v>
      </c>
      <c r="S108" s="198">
        <v>0</v>
      </c>
      <c r="T108" s="199">
        <f>S108*H108</f>
        <v>0</v>
      </c>
      <c r="AR108" s="24" t="s">
        <v>149</v>
      </c>
      <c r="AT108" s="24" t="s">
        <v>144</v>
      </c>
      <c r="AU108" s="24" t="s">
        <v>88</v>
      </c>
      <c r="AY108" s="24" t="s">
        <v>142</v>
      </c>
      <c r="BE108" s="200">
        <f>IF(N108="základní",J108,0)</f>
        <v>0</v>
      </c>
      <c r="BF108" s="200">
        <f>IF(N108="snížená",J108,0)</f>
        <v>0</v>
      </c>
      <c r="BG108" s="200">
        <f>IF(N108="zákl. přenesená",J108,0)</f>
        <v>0</v>
      </c>
      <c r="BH108" s="200">
        <f>IF(N108="sníž. přenesená",J108,0)</f>
        <v>0</v>
      </c>
      <c r="BI108" s="200">
        <f>IF(N108="nulová",J108,0)</f>
        <v>0</v>
      </c>
      <c r="BJ108" s="24" t="s">
        <v>78</v>
      </c>
      <c r="BK108" s="200">
        <f>ROUND(I108*H108,2)</f>
        <v>0</v>
      </c>
      <c r="BL108" s="24" t="s">
        <v>149</v>
      </c>
      <c r="BM108" s="24" t="s">
        <v>188</v>
      </c>
    </row>
    <row r="109" spans="2:65" s="13" customFormat="1">
      <c r="B109" s="225"/>
      <c r="C109" s="226"/>
      <c r="D109" s="203" t="s">
        <v>151</v>
      </c>
      <c r="E109" s="227" t="s">
        <v>30</v>
      </c>
      <c r="F109" s="228" t="s">
        <v>189</v>
      </c>
      <c r="G109" s="226"/>
      <c r="H109" s="229" t="s">
        <v>30</v>
      </c>
      <c r="I109" s="230"/>
      <c r="J109" s="226"/>
      <c r="K109" s="226"/>
      <c r="L109" s="231"/>
      <c r="M109" s="232"/>
      <c r="N109" s="233"/>
      <c r="O109" s="233"/>
      <c r="P109" s="233"/>
      <c r="Q109" s="233"/>
      <c r="R109" s="233"/>
      <c r="S109" s="233"/>
      <c r="T109" s="234"/>
      <c r="AT109" s="235" t="s">
        <v>151</v>
      </c>
      <c r="AU109" s="235" t="s">
        <v>88</v>
      </c>
      <c r="AV109" s="13" t="s">
        <v>78</v>
      </c>
      <c r="AW109" s="13" t="s">
        <v>37</v>
      </c>
      <c r="AX109" s="13" t="s">
        <v>73</v>
      </c>
      <c r="AY109" s="235" t="s">
        <v>142</v>
      </c>
    </row>
    <row r="110" spans="2:65" s="11" customFormat="1">
      <c r="B110" s="201"/>
      <c r="C110" s="202"/>
      <c r="D110" s="203" t="s">
        <v>151</v>
      </c>
      <c r="E110" s="204" t="s">
        <v>30</v>
      </c>
      <c r="F110" s="205" t="s">
        <v>190</v>
      </c>
      <c r="G110" s="202"/>
      <c r="H110" s="206">
        <v>2.4009999999999998</v>
      </c>
      <c r="I110" s="207"/>
      <c r="J110" s="202"/>
      <c r="K110" s="202"/>
      <c r="L110" s="208"/>
      <c r="M110" s="209"/>
      <c r="N110" s="210"/>
      <c r="O110" s="210"/>
      <c r="P110" s="210"/>
      <c r="Q110" s="210"/>
      <c r="R110" s="210"/>
      <c r="S110" s="210"/>
      <c r="T110" s="211"/>
      <c r="AT110" s="212" t="s">
        <v>151</v>
      </c>
      <c r="AU110" s="212" t="s">
        <v>88</v>
      </c>
      <c r="AV110" s="11" t="s">
        <v>88</v>
      </c>
      <c r="AW110" s="11" t="s">
        <v>37</v>
      </c>
      <c r="AX110" s="11" t="s">
        <v>73</v>
      </c>
      <c r="AY110" s="212" t="s">
        <v>142</v>
      </c>
    </row>
    <row r="111" spans="2:65" s="14" customFormat="1">
      <c r="B111" s="236"/>
      <c r="C111" s="237"/>
      <c r="D111" s="203" t="s">
        <v>151</v>
      </c>
      <c r="E111" s="238" t="s">
        <v>30</v>
      </c>
      <c r="F111" s="239" t="s">
        <v>191</v>
      </c>
      <c r="G111" s="237"/>
      <c r="H111" s="240">
        <v>2.4009999999999998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AT111" s="246" t="s">
        <v>151</v>
      </c>
      <c r="AU111" s="246" t="s">
        <v>88</v>
      </c>
      <c r="AV111" s="14" t="s">
        <v>110</v>
      </c>
      <c r="AW111" s="14" t="s">
        <v>37</v>
      </c>
      <c r="AX111" s="14" t="s">
        <v>73</v>
      </c>
      <c r="AY111" s="246" t="s">
        <v>142</v>
      </c>
    </row>
    <row r="112" spans="2:65" s="13" customFormat="1">
      <c r="B112" s="225"/>
      <c r="C112" s="226"/>
      <c r="D112" s="203" t="s">
        <v>151</v>
      </c>
      <c r="E112" s="227" t="s">
        <v>30</v>
      </c>
      <c r="F112" s="228" t="s">
        <v>192</v>
      </c>
      <c r="G112" s="226"/>
      <c r="H112" s="229" t="s">
        <v>30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AT112" s="235" t="s">
        <v>151</v>
      </c>
      <c r="AU112" s="235" t="s">
        <v>88</v>
      </c>
      <c r="AV112" s="13" t="s">
        <v>78</v>
      </c>
      <c r="AW112" s="13" t="s">
        <v>37</v>
      </c>
      <c r="AX112" s="13" t="s">
        <v>73</v>
      </c>
      <c r="AY112" s="235" t="s">
        <v>142</v>
      </c>
    </row>
    <row r="113" spans="2:65" s="11" customFormat="1">
      <c r="B113" s="201"/>
      <c r="C113" s="202"/>
      <c r="D113" s="203" t="s">
        <v>151</v>
      </c>
      <c r="E113" s="204" t="s">
        <v>30</v>
      </c>
      <c r="F113" s="205" t="s">
        <v>193</v>
      </c>
      <c r="G113" s="202"/>
      <c r="H113" s="206">
        <v>44.256</v>
      </c>
      <c r="I113" s="207"/>
      <c r="J113" s="202"/>
      <c r="K113" s="202"/>
      <c r="L113" s="208"/>
      <c r="M113" s="209"/>
      <c r="N113" s="210"/>
      <c r="O113" s="210"/>
      <c r="P113" s="210"/>
      <c r="Q113" s="210"/>
      <c r="R113" s="210"/>
      <c r="S113" s="210"/>
      <c r="T113" s="211"/>
      <c r="AT113" s="212" t="s">
        <v>151</v>
      </c>
      <c r="AU113" s="212" t="s">
        <v>88</v>
      </c>
      <c r="AV113" s="11" t="s">
        <v>88</v>
      </c>
      <c r="AW113" s="11" t="s">
        <v>37</v>
      </c>
      <c r="AX113" s="11" t="s">
        <v>73</v>
      </c>
      <c r="AY113" s="212" t="s">
        <v>142</v>
      </c>
    </row>
    <row r="114" spans="2:65" s="11" customFormat="1">
      <c r="B114" s="201"/>
      <c r="C114" s="202"/>
      <c r="D114" s="203" t="s">
        <v>151</v>
      </c>
      <c r="E114" s="204" t="s">
        <v>30</v>
      </c>
      <c r="F114" s="205" t="s">
        <v>194</v>
      </c>
      <c r="G114" s="202"/>
      <c r="H114" s="206">
        <v>0.79</v>
      </c>
      <c r="I114" s="207"/>
      <c r="J114" s="202"/>
      <c r="K114" s="202"/>
      <c r="L114" s="208"/>
      <c r="M114" s="209"/>
      <c r="N114" s="210"/>
      <c r="O114" s="210"/>
      <c r="P114" s="210"/>
      <c r="Q114" s="210"/>
      <c r="R114" s="210"/>
      <c r="S114" s="210"/>
      <c r="T114" s="211"/>
      <c r="AT114" s="212" t="s">
        <v>151</v>
      </c>
      <c r="AU114" s="212" t="s">
        <v>88</v>
      </c>
      <c r="AV114" s="11" t="s">
        <v>88</v>
      </c>
      <c r="AW114" s="11" t="s">
        <v>37</v>
      </c>
      <c r="AX114" s="11" t="s">
        <v>73</v>
      </c>
      <c r="AY114" s="212" t="s">
        <v>142</v>
      </c>
    </row>
    <row r="115" spans="2:65" s="14" customFormat="1">
      <c r="B115" s="236"/>
      <c r="C115" s="237"/>
      <c r="D115" s="203" t="s">
        <v>151</v>
      </c>
      <c r="E115" s="238" t="s">
        <v>30</v>
      </c>
      <c r="F115" s="239" t="s">
        <v>191</v>
      </c>
      <c r="G115" s="237"/>
      <c r="H115" s="240">
        <v>45.045999999999999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AT115" s="246" t="s">
        <v>151</v>
      </c>
      <c r="AU115" s="246" t="s">
        <v>88</v>
      </c>
      <c r="AV115" s="14" t="s">
        <v>110</v>
      </c>
      <c r="AW115" s="14" t="s">
        <v>37</v>
      </c>
      <c r="AX115" s="14" t="s">
        <v>73</v>
      </c>
      <c r="AY115" s="246" t="s">
        <v>142</v>
      </c>
    </row>
    <row r="116" spans="2:65" s="12" customFormat="1">
      <c r="B116" s="213"/>
      <c r="C116" s="214"/>
      <c r="D116" s="215" t="s">
        <v>151</v>
      </c>
      <c r="E116" s="216" t="s">
        <v>89</v>
      </c>
      <c r="F116" s="217" t="s">
        <v>154</v>
      </c>
      <c r="G116" s="214"/>
      <c r="H116" s="218">
        <v>47.447000000000003</v>
      </c>
      <c r="I116" s="219"/>
      <c r="J116" s="214"/>
      <c r="K116" s="214"/>
      <c r="L116" s="220"/>
      <c r="M116" s="221"/>
      <c r="N116" s="222"/>
      <c r="O116" s="222"/>
      <c r="P116" s="222"/>
      <c r="Q116" s="222"/>
      <c r="R116" s="222"/>
      <c r="S116" s="222"/>
      <c r="T116" s="223"/>
      <c r="AT116" s="224" t="s">
        <v>151</v>
      </c>
      <c r="AU116" s="224" t="s">
        <v>88</v>
      </c>
      <c r="AV116" s="12" t="s">
        <v>149</v>
      </c>
      <c r="AW116" s="12" t="s">
        <v>37</v>
      </c>
      <c r="AX116" s="12" t="s">
        <v>78</v>
      </c>
      <c r="AY116" s="224" t="s">
        <v>142</v>
      </c>
    </row>
    <row r="117" spans="2:65" s="1" customFormat="1" ht="31.5" customHeight="1">
      <c r="B117" s="41"/>
      <c r="C117" s="189" t="s">
        <v>195</v>
      </c>
      <c r="D117" s="189" t="s">
        <v>144</v>
      </c>
      <c r="E117" s="190" t="s">
        <v>196</v>
      </c>
      <c r="F117" s="191" t="s">
        <v>197</v>
      </c>
      <c r="G117" s="192" t="s">
        <v>170</v>
      </c>
      <c r="H117" s="193">
        <v>138.66999999999999</v>
      </c>
      <c r="I117" s="194"/>
      <c r="J117" s="195">
        <f>ROUND(I117*H117,2)</f>
        <v>0</v>
      </c>
      <c r="K117" s="191" t="s">
        <v>148</v>
      </c>
      <c r="L117" s="61"/>
      <c r="M117" s="196" t="s">
        <v>30</v>
      </c>
      <c r="N117" s="197" t="s">
        <v>44</v>
      </c>
      <c r="O117" s="42"/>
      <c r="P117" s="198">
        <f>O117*H117</f>
        <v>0</v>
      </c>
      <c r="Q117" s="198">
        <v>0</v>
      </c>
      <c r="R117" s="198">
        <f>Q117*H117</f>
        <v>0</v>
      </c>
      <c r="S117" s="198">
        <v>0</v>
      </c>
      <c r="T117" s="199">
        <f>S117*H117</f>
        <v>0</v>
      </c>
      <c r="AR117" s="24" t="s">
        <v>149</v>
      </c>
      <c r="AT117" s="24" t="s">
        <v>144</v>
      </c>
      <c r="AU117" s="24" t="s">
        <v>88</v>
      </c>
      <c r="AY117" s="24" t="s">
        <v>142</v>
      </c>
      <c r="BE117" s="200">
        <f>IF(N117="základní",J117,0)</f>
        <v>0</v>
      </c>
      <c r="BF117" s="200">
        <f>IF(N117="snížená",J117,0)</f>
        <v>0</v>
      </c>
      <c r="BG117" s="200">
        <f>IF(N117="zákl. přenesená",J117,0)</f>
        <v>0</v>
      </c>
      <c r="BH117" s="200">
        <f>IF(N117="sníž. přenesená",J117,0)</f>
        <v>0</v>
      </c>
      <c r="BI117" s="200">
        <f>IF(N117="nulová",J117,0)</f>
        <v>0</v>
      </c>
      <c r="BJ117" s="24" t="s">
        <v>78</v>
      </c>
      <c r="BK117" s="200">
        <f>ROUND(I117*H117,2)</f>
        <v>0</v>
      </c>
      <c r="BL117" s="24" t="s">
        <v>149</v>
      </c>
      <c r="BM117" s="24" t="s">
        <v>198</v>
      </c>
    </row>
    <row r="118" spans="2:65" s="11" customFormat="1">
      <c r="B118" s="201"/>
      <c r="C118" s="202"/>
      <c r="D118" s="203" t="s">
        <v>151</v>
      </c>
      <c r="E118" s="204" t="s">
        <v>30</v>
      </c>
      <c r="F118" s="205" t="s">
        <v>199</v>
      </c>
      <c r="G118" s="202"/>
      <c r="H118" s="206">
        <v>138.66999999999999</v>
      </c>
      <c r="I118" s="207"/>
      <c r="J118" s="202"/>
      <c r="K118" s="202"/>
      <c r="L118" s="208"/>
      <c r="M118" s="209"/>
      <c r="N118" s="210"/>
      <c r="O118" s="210"/>
      <c r="P118" s="210"/>
      <c r="Q118" s="210"/>
      <c r="R118" s="210"/>
      <c r="S118" s="210"/>
      <c r="T118" s="211"/>
      <c r="AT118" s="212" t="s">
        <v>151</v>
      </c>
      <c r="AU118" s="212" t="s">
        <v>88</v>
      </c>
      <c r="AV118" s="11" t="s">
        <v>88</v>
      </c>
      <c r="AW118" s="11" t="s">
        <v>37</v>
      </c>
      <c r="AX118" s="11" t="s">
        <v>73</v>
      </c>
      <c r="AY118" s="212" t="s">
        <v>142</v>
      </c>
    </row>
    <row r="119" spans="2:65" s="12" customFormat="1">
      <c r="B119" s="213"/>
      <c r="C119" s="214"/>
      <c r="D119" s="215" t="s">
        <v>151</v>
      </c>
      <c r="E119" s="216" t="s">
        <v>30</v>
      </c>
      <c r="F119" s="217" t="s">
        <v>154</v>
      </c>
      <c r="G119" s="214"/>
      <c r="H119" s="218">
        <v>138.66999999999999</v>
      </c>
      <c r="I119" s="219"/>
      <c r="J119" s="214"/>
      <c r="K119" s="214"/>
      <c r="L119" s="220"/>
      <c r="M119" s="221"/>
      <c r="N119" s="222"/>
      <c r="O119" s="222"/>
      <c r="P119" s="222"/>
      <c r="Q119" s="222"/>
      <c r="R119" s="222"/>
      <c r="S119" s="222"/>
      <c r="T119" s="223"/>
      <c r="AT119" s="224" t="s">
        <v>151</v>
      </c>
      <c r="AU119" s="224" t="s">
        <v>88</v>
      </c>
      <c r="AV119" s="12" t="s">
        <v>149</v>
      </c>
      <c r="AW119" s="12" t="s">
        <v>37</v>
      </c>
      <c r="AX119" s="12" t="s">
        <v>78</v>
      </c>
      <c r="AY119" s="224" t="s">
        <v>142</v>
      </c>
    </row>
    <row r="120" spans="2:65" s="1" customFormat="1" ht="22.5" customHeight="1">
      <c r="B120" s="41"/>
      <c r="C120" s="189" t="s">
        <v>200</v>
      </c>
      <c r="D120" s="189" t="s">
        <v>144</v>
      </c>
      <c r="E120" s="190" t="s">
        <v>201</v>
      </c>
      <c r="F120" s="191" t="s">
        <v>202</v>
      </c>
      <c r="G120" s="192" t="s">
        <v>170</v>
      </c>
      <c r="H120" s="193">
        <v>47.447000000000003</v>
      </c>
      <c r="I120" s="194"/>
      <c r="J120" s="195">
        <f>ROUND(I120*H120,2)</f>
        <v>0</v>
      </c>
      <c r="K120" s="191" t="s">
        <v>148</v>
      </c>
      <c r="L120" s="61"/>
      <c r="M120" s="196" t="s">
        <v>30</v>
      </c>
      <c r="N120" s="197" t="s">
        <v>44</v>
      </c>
      <c r="O120" s="42"/>
      <c r="P120" s="198">
        <f>O120*H120</f>
        <v>0</v>
      </c>
      <c r="Q120" s="198">
        <v>0</v>
      </c>
      <c r="R120" s="198">
        <f>Q120*H120</f>
        <v>0</v>
      </c>
      <c r="S120" s="198">
        <v>0</v>
      </c>
      <c r="T120" s="199">
        <f>S120*H120</f>
        <v>0</v>
      </c>
      <c r="AR120" s="24" t="s">
        <v>149</v>
      </c>
      <c r="AT120" s="24" t="s">
        <v>144</v>
      </c>
      <c r="AU120" s="24" t="s">
        <v>88</v>
      </c>
      <c r="AY120" s="24" t="s">
        <v>142</v>
      </c>
      <c r="BE120" s="200">
        <f>IF(N120="základní",J120,0)</f>
        <v>0</v>
      </c>
      <c r="BF120" s="200">
        <f>IF(N120="snížená",J120,0)</f>
        <v>0</v>
      </c>
      <c r="BG120" s="200">
        <f>IF(N120="zákl. přenesená",J120,0)</f>
        <v>0</v>
      </c>
      <c r="BH120" s="200">
        <f>IF(N120="sníž. přenesená",J120,0)</f>
        <v>0</v>
      </c>
      <c r="BI120" s="200">
        <f>IF(N120="nulová",J120,0)</f>
        <v>0</v>
      </c>
      <c r="BJ120" s="24" t="s">
        <v>78</v>
      </c>
      <c r="BK120" s="200">
        <f>ROUND(I120*H120,2)</f>
        <v>0</v>
      </c>
      <c r="BL120" s="24" t="s">
        <v>149</v>
      </c>
      <c r="BM120" s="24" t="s">
        <v>203</v>
      </c>
    </row>
    <row r="121" spans="2:65" s="11" customFormat="1">
      <c r="B121" s="201"/>
      <c r="C121" s="202"/>
      <c r="D121" s="203" t="s">
        <v>151</v>
      </c>
      <c r="E121" s="204" t="s">
        <v>30</v>
      </c>
      <c r="F121" s="205" t="s">
        <v>89</v>
      </c>
      <c r="G121" s="202"/>
      <c r="H121" s="206">
        <v>47.447000000000003</v>
      </c>
      <c r="I121" s="207"/>
      <c r="J121" s="202"/>
      <c r="K121" s="202"/>
      <c r="L121" s="208"/>
      <c r="M121" s="209"/>
      <c r="N121" s="210"/>
      <c r="O121" s="210"/>
      <c r="P121" s="210"/>
      <c r="Q121" s="210"/>
      <c r="R121" s="210"/>
      <c r="S121" s="210"/>
      <c r="T121" s="211"/>
      <c r="AT121" s="212" t="s">
        <v>151</v>
      </c>
      <c r="AU121" s="212" t="s">
        <v>88</v>
      </c>
      <c r="AV121" s="11" t="s">
        <v>88</v>
      </c>
      <c r="AW121" s="11" t="s">
        <v>37</v>
      </c>
      <c r="AX121" s="11" t="s">
        <v>73</v>
      </c>
      <c r="AY121" s="212" t="s">
        <v>142</v>
      </c>
    </row>
    <row r="122" spans="2:65" s="12" customFormat="1">
      <c r="B122" s="213"/>
      <c r="C122" s="214"/>
      <c r="D122" s="215" t="s">
        <v>151</v>
      </c>
      <c r="E122" s="216" t="s">
        <v>30</v>
      </c>
      <c r="F122" s="217" t="s">
        <v>154</v>
      </c>
      <c r="G122" s="214"/>
      <c r="H122" s="218">
        <v>47.447000000000003</v>
      </c>
      <c r="I122" s="219"/>
      <c r="J122" s="214"/>
      <c r="K122" s="214"/>
      <c r="L122" s="220"/>
      <c r="M122" s="221"/>
      <c r="N122" s="222"/>
      <c r="O122" s="222"/>
      <c r="P122" s="222"/>
      <c r="Q122" s="222"/>
      <c r="R122" s="222"/>
      <c r="S122" s="222"/>
      <c r="T122" s="223"/>
      <c r="AT122" s="224" t="s">
        <v>151</v>
      </c>
      <c r="AU122" s="224" t="s">
        <v>88</v>
      </c>
      <c r="AV122" s="12" t="s">
        <v>149</v>
      </c>
      <c r="AW122" s="12" t="s">
        <v>37</v>
      </c>
      <c r="AX122" s="12" t="s">
        <v>78</v>
      </c>
      <c r="AY122" s="224" t="s">
        <v>142</v>
      </c>
    </row>
    <row r="123" spans="2:65" s="1" customFormat="1" ht="22.5" customHeight="1">
      <c r="B123" s="41"/>
      <c r="C123" s="189" t="s">
        <v>204</v>
      </c>
      <c r="D123" s="189" t="s">
        <v>144</v>
      </c>
      <c r="E123" s="190" t="s">
        <v>205</v>
      </c>
      <c r="F123" s="191" t="s">
        <v>206</v>
      </c>
      <c r="G123" s="192" t="s">
        <v>207</v>
      </c>
      <c r="H123" s="193">
        <v>75.915000000000006</v>
      </c>
      <c r="I123" s="194"/>
      <c r="J123" s="195">
        <f>ROUND(I123*H123,2)</f>
        <v>0</v>
      </c>
      <c r="K123" s="191" t="s">
        <v>148</v>
      </c>
      <c r="L123" s="61"/>
      <c r="M123" s="196" t="s">
        <v>30</v>
      </c>
      <c r="N123" s="197" t="s">
        <v>44</v>
      </c>
      <c r="O123" s="42"/>
      <c r="P123" s="198">
        <f>O123*H123</f>
        <v>0</v>
      </c>
      <c r="Q123" s="198">
        <v>0</v>
      </c>
      <c r="R123" s="198">
        <f>Q123*H123</f>
        <v>0</v>
      </c>
      <c r="S123" s="198">
        <v>0</v>
      </c>
      <c r="T123" s="199">
        <f>S123*H123</f>
        <v>0</v>
      </c>
      <c r="AR123" s="24" t="s">
        <v>149</v>
      </c>
      <c r="AT123" s="24" t="s">
        <v>144</v>
      </c>
      <c r="AU123" s="24" t="s">
        <v>88</v>
      </c>
      <c r="AY123" s="24" t="s">
        <v>142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24" t="s">
        <v>78</v>
      </c>
      <c r="BK123" s="200">
        <f>ROUND(I123*H123,2)</f>
        <v>0</v>
      </c>
      <c r="BL123" s="24" t="s">
        <v>149</v>
      </c>
      <c r="BM123" s="24" t="s">
        <v>208</v>
      </c>
    </row>
    <row r="124" spans="2:65" s="13" customFormat="1">
      <c r="B124" s="225"/>
      <c r="C124" s="226"/>
      <c r="D124" s="203" t="s">
        <v>151</v>
      </c>
      <c r="E124" s="227" t="s">
        <v>30</v>
      </c>
      <c r="F124" s="228" t="s">
        <v>209</v>
      </c>
      <c r="G124" s="226"/>
      <c r="H124" s="229" t="s">
        <v>30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AT124" s="235" t="s">
        <v>151</v>
      </c>
      <c r="AU124" s="235" t="s">
        <v>88</v>
      </c>
      <c r="AV124" s="13" t="s">
        <v>78</v>
      </c>
      <c r="AW124" s="13" t="s">
        <v>37</v>
      </c>
      <c r="AX124" s="13" t="s">
        <v>73</v>
      </c>
      <c r="AY124" s="235" t="s">
        <v>142</v>
      </c>
    </row>
    <row r="125" spans="2:65" s="11" customFormat="1">
      <c r="B125" s="201"/>
      <c r="C125" s="202"/>
      <c r="D125" s="203" t="s">
        <v>151</v>
      </c>
      <c r="E125" s="204" t="s">
        <v>30</v>
      </c>
      <c r="F125" s="205" t="s">
        <v>89</v>
      </c>
      <c r="G125" s="202"/>
      <c r="H125" s="206">
        <v>47.447000000000003</v>
      </c>
      <c r="I125" s="207"/>
      <c r="J125" s="202"/>
      <c r="K125" s="202"/>
      <c r="L125" s="208"/>
      <c r="M125" s="209"/>
      <c r="N125" s="210"/>
      <c r="O125" s="210"/>
      <c r="P125" s="210"/>
      <c r="Q125" s="210"/>
      <c r="R125" s="210"/>
      <c r="S125" s="210"/>
      <c r="T125" s="211"/>
      <c r="AT125" s="212" t="s">
        <v>151</v>
      </c>
      <c r="AU125" s="212" t="s">
        <v>88</v>
      </c>
      <c r="AV125" s="11" t="s">
        <v>88</v>
      </c>
      <c r="AW125" s="11" t="s">
        <v>37</v>
      </c>
      <c r="AX125" s="11" t="s">
        <v>78</v>
      </c>
      <c r="AY125" s="212" t="s">
        <v>142</v>
      </c>
    </row>
    <row r="126" spans="2:65" s="11" customFormat="1">
      <c r="B126" s="201"/>
      <c r="C126" s="202"/>
      <c r="D126" s="215" t="s">
        <v>151</v>
      </c>
      <c r="E126" s="202"/>
      <c r="F126" s="247" t="s">
        <v>210</v>
      </c>
      <c r="G126" s="202"/>
      <c r="H126" s="248">
        <v>75.915000000000006</v>
      </c>
      <c r="I126" s="207"/>
      <c r="J126" s="202"/>
      <c r="K126" s="202"/>
      <c r="L126" s="208"/>
      <c r="M126" s="209"/>
      <c r="N126" s="210"/>
      <c r="O126" s="210"/>
      <c r="P126" s="210"/>
      <c r="Q126" s="210"/>
      <c r="R126" s="210"/>
      <c r="S126" s="210"/>
      <c r="T126" s="211"/>
      <c r="AT126" s="212" t="s">
        <v>151</v>
      </c>
      <c r="AU126" s="212" t="s">
        <v>88</v>
      </c>
      <c r="AV126" s="11" t="s">
        <v>88</v>
      </c>
      <c r="AW126" s="11" t="s">
        <v>6</v>
      </c>
      <c r="AX126" s="11" t="s">
        <v>78</v>
      </c>
      <c r="AY126" s="212" t="s">
        <v>142</v>
      </c>
    </row>
    <row r="127" spans="2:65" s="1" customFormat="1" ht="31.5" customHeight="1">
      <c r="B127" s="41"/>
      <c r="C127" s="189" t="s">
        <v>211</v>
      </c>
      <c r="D127" s="189" t="s">
        <v>144</v>
      </c>
      <c r="E127" s="190" t="s">
        <v>212</v>
      </c>
      <c r="F127" s="191" t="s">
        <v>213</v>
      </c>
      <c r="G127" s="192" t="s">
        <v>147</v>
      </c>
      <c r="H127" s="193">
        <v>51.84</v>
      </c>
      <c r="I127" s="194"/>
      <c r="J127" s="195">
        <f>ROUND(I127*H127,2)</f>
        <v>0</v>
      </c>
      <c r="K127" s="191" t="s">
        <v>148</v>
      </c>
      <c r="L127" s="61"/>
      <c r="M127" s="196" t="s">
        <v>30</v>
      </c>
      <c r="N127" s="197" t="s">
        <v>44</v>
      </c>
      <c r="O127" s="42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AR127" s="24" t="s">
        <v>149</v>
      </c>
      <c r="AT127" s="24" t="s">
        <v>144</v>
      </c>
      <c r="AU127" s="24" t="s">
        <v>88</v>
      </c>
      <c r="AY127" s="24" t="s">
        <v>142</v>
      </c>
      <c r="BE127" s="200">
        <f>IF(N127="základní",J127,0)</f>
        <v>0</v>
      </c>
      <c r="BF127" s="200">
        <f>IF(N127="snížená",J127,0)</f>
        <v>0</v>
      </c>
      <c r="BG127" s="200">
        <f>IF(N127="zákl. přenesená",J127,0)</f>
        <v>0</v>
      </c>
      <c r="BH127" s="200">
        <f>IF(N127="sníž. přenesená",J127,0)</f>
        <v>0</v>
      </c>
      <c r="BI127" s="200">
        <f>IF(N127="nulová",J127,0)</f>
        <v>0</v>
      </c>
      <c r="BJ127" s="24" t="s">
        <v>78</v>
      </c>
      <c r="BK127" s="200">
        <f>ROUND(I127*H127,2)</f>
        <v>0</v>
      </c>
      <c r="BL127" s="24" t="s">
        <v>149</v>
      </c>
      <c r="BM127" s="24" t="s">
        <v>214</v>
      </c>
    </row>
    <row r="128" spans="2:65" s="11" customFormat="1">
      <c r="B128" s="201"/>
      <c r="C128" s="202"/>
      <c r="D128" s="203" t="s">
        <v>151</v>
      </c>
      <c r="E128" s="204" t="s">
        <v>30</v>
      </c>
      <c r="F128" s="205" t="s">
        <v>102</v>
      </c>
      <c r="G128" s="202"/>
      <c r="H128" s="206">
        <v>51.84</v>
      </c>
      <c r="I128" s="207"/>
      <c r="J128" s="202"/>
      <c r="K128" s="202"/>
      <c r="L128" s="208"/>
      <c r="M128" s="209"/>
      <c r="N128" s="210"/>
      <c r="O128" s="210"/>
      <c r="P128" s="210"/>
      <c r="Q128" s="210"/>
      <c r="R128" s="210"/>
      <c r="S128" s="210"/>
      <c r="T128" s="211"/>
      <c r="AT128" s="212" t="s">
        <v>151</v>
      </c>
      <c r="AU128" s="212" t="s">
        <v>88</v>
      </c>
      <c r="AV128" s="11" t="s">
        <v>88</v>
      </c>
      <c r="AW128" s="11" t="s">
        <v>37</v>
      </c>
      <c r="AX128" s="11" t="s">
        <v>73</v>
      </c>
      <c r="AY128" s="212" t="s">
        <v>142</v>
      </c>
    </row>
    <row r="129" spans="2:65" s="12" customFormat="1">
      <c r="B129" s="213"/>
      <c r="C129" s="214"/>
      <c r="D129" s="215" t="s">
        <v>151</v>
      </c>
      <c r="E129" s="216" t="s">
        <v>30</v>
      </c>
      <c r="F129" s="217" t="s">
        <v>154</v>
      </c>
      <c r="G129" s="214"/>
      <c r="H129" s="218">
        <v>51.84</v>
      </c>
      <c r="I129" s="219"/>
      <c r="J129" s="214"/>
      <c r="K129" s="214"/>
      <c r="L129" s="220"/>
      <c r="M129" s="221"/>
      <c r="N129" s="222"/>
      <c r="O129" s="222"/>
      <c r="P129" s="222"/>
      <c r="Q129" s="222"/>
      <c r="R129" s="222"/>
      <c r="S129" s="222"/>
      <c r="T129" s="223"/>
      <c r="AT129" s="224" t="s">
        <v>151</v>
      </c>
      <c r="AU129" s="224" t="s">
        <v>88</v>
      </c>
      <c r="AV129" s="12" t="s">
        <v>149</v>
      </c>
      <c r="AW129" s="12" t="s">
        <v>37</v>
      </c>
      <c r="AX129" s="12" t="s">
        <v>78</v>
      </c>
      <c r="AY129" s="224" t="s">
        <v>142</v>
      </c>
    </row>
    <row r="130" spans="2:65" s="1" customFormat="1" ht="22.5" customHeight="1">
      <c r="B130" s="41"/>
      <c r="C130" s="249" t="s">
        <v>215</v>
      </c>
      <c r="D130" s="249" t="s">
        <v>216</v>
      </c>
      <c r="E130" s="250" t="s">
        <v>217</v>
      </c>
      <c r="F130" s="251" t="s">
        <v>218</v>
      </c>
      <c r="G130" s="252" t="s">
        <v>219</v>
      </c>
      <c r="H130" s="253">
        <v>0.77800000000000002</v>
      </c>
      <c r="I130" s="254"/>
      <c r="J130" s="255">
        <f>ROUND(I130*H130,2)</f>
        <v>0</v>
      </c>
      <c r="K130" s="251" t="s">
        <v>148</v>
      </c>
      <c r="L130" s="256"/>
      <c r="M130" s="257" t="s">
        <v>30</v>
      </c>
      <c r="N130" s="258" t="s">
        <v>44</v>
      </c>
      <c r="O130" s="42"/>
      <c r="P130" s="198">
        <f>O130*H130</f>
        <v>0</v>
      </c>
      <c r="Q130" s="198">
        <v>1E-3</v>
      </c>
      <c r="R130" s="198">
        <f>Q130*H130</f>
        <v>7.7800000000000005E-4</v>
      </c>
      <c r="S130" s="198">
        <v>0</v>
      </c>
      <c r="T130" s="199">
        <f>S130*H130</f>
        <v>0</v>
      </c>
      <c r="AR130" s="24" t="s">
        <v>185</v>
      </c>
      <c r="AT130" s="24" t="s">
        <v>216</v>
      </c>
      <c r="AU130" s="24" t="s">
        <v>88</v>
      </c>
      <c r="AY130" s="24" t="s">
        <v>142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24" t="s">
        <v>78</v>
      </c>
      <c r="BK130" s="200">
        <f>ROUND(I130*H130,2)</f>
        <v>0</v>
      </c>
      <c r="BL130" s="24" t="s">
        <v>149</v>
      </c>
      <c r="BM130" s="24" t="s">
        <v>220</v>
      </c>
    </row>
    <row r="131" spans="2:65" s="11" customFormat="1">
      <c r="B131" s="201"/>
      <c r="C131" s="202"/>
      <c r="D131" s="203" t="s">
        <v>151</v>
      </c>
      <c r="E131" s="204" t="s">
        <v>30</v>
      </c>
      <c r="F131" s="205" t="s">
        <v>102</v>
      </c>
      <c r="G131" s="202"/>
      <c r="H131" s="206">
        <v>51.84</v>
      </c>
      <c r="I131" s="207"/>
      <c r="J131" s="202"/>
      <c r="K131" s="202"/>
      <c r="L131" s="208"/>
      <c r="M131" s="209"/>
      <c r="N131" s="210"/>
      <c r="O131" s="210"/>
      <c r="P131" s="210"/>
      <c r="Q131" s="210"/>
      <c r="R131" s="210"/>
      <c r="S131" s="210"/>
      <c r="T131" s="211"/>
      <c r="AT131" s="212" t="s">
        <v>151</v>
      </c>
      <c r="AU131" s="212" t="s">
        <v>88</v>
      </c>
      <c r="AV131" s="11" t="s">
        <v>88</v>
      </c>
      <c r="AW131" s="11" t="s">
        <v>37</v>
      </c>
      <c r="AX131" s="11" t="s">
        <v>78</v>
      </c>
      <c r="AY131" s="212" t="s">
        <v>142</v>
      </c>
    </row>
    <row r="132" spans="2:65" s="11" customFormat="1">
      <c r="B132" s="201"/>
      <c r="C132" s="202"/>
      <c r="D132" s="215" t="s">
        <v>151</v>
      </c>
      <c r="E132" s="202"/>
      <c r="F132" s="247" t="s">
        <v>221</v>
      </c>
      <c r="G132" s="202"/>
      <c r="H132" s="248">
        <v>0.77800000000000002</v>
      </c>
      <c r="I132" s="207"/>
      <c r="J132" s="202"/>
      <c r="K132" s="202"/>
      <c r="L132" s="208"/>
      <c r="M132" s="209"/>
      <c r="N132" s="210"/>
      <c r="O132" s="210"/>
      <c r="P132" s="210"/>
      <c r="Q132" s="210"/>
      <c r="R132" s="210"/>
      <c r="S132" s="210"/>
      <c r="T132" s="211"/>
      <c r="AT132" s="212" t="s">
        <v>151</v>
      </c>
      <c r="AU132" s="212" t="s">
        <v>88</v>
      </c>
      <c r="AV132" s="11" t="s">
        <v>88</v>
      </c>
      <c r="AW132" s="11" t="s">
        <v>6</v>
      </c>
      <c r="AX132" s="11" t="s">
        <v>78</v>
      </c>
      <c r="AY132" s="212" t="s">
        <v>142</v>
      </c>
    </row>
    <row r="133" spans="2:65" s="1" customFormat="1" ht="31.5" customHeight="1">
      <c r="B133" s="41"/>
      <c r="C133" s="189" t="s">
        <v>222</v>
      </c>
      <c r="D133" s="189" t="s">
        <v>144</v>
      </c>
      <c r="E133" s="190" t="s">
        <v>223</v>
      </c>
      <c r="F133" s="191" t="s">
        <v>224</v>
      </c>
      <c r="G133" s="192" t="s">
        <v>147</v>
      </c>
      <c r="H133" s="193">
        <v>51.84</v>
      </c>
      <c r="I133" s="194"/>
      <c r="J133" s="195">
        <f>ROUND(I133*H133,2)</f>
        <v>0</v>
      </c>
      <c r="K133" s="191" t="s">
        <v>148</v>
      </c>
      <c r="L133" s="61"/>
      <c r="M133" s="196" t="s">
        <v>30</v>
      </c>
      <c r="N133" s="197" t="s">
        <v>44</v>
      </c>
      <c r="O133" s="42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AR133" s="24" t="s">
        <v>149</v>
      </c>
      <c r="AT133" s="24" t="s">
        <v>144</v>
      </c>
      <c r="AU133" s="24" t="s">
        <v>88</v>
      </c>
      <c r="AY133" s="24" t="s">
        <v>142</v>
      </c>
      <c r="BE133" s="200">
        <f>IF(N133="základní",J133,0)</f>
        <v>0</v>
      </c>
      <c r="BF133" s="200">
        <f>IF(N133="snížená",J133,0)</f>
        <v>0</v>
      </c>
      <c r="BG133" s="200">
        <f>IF(N133="zákl. přenesená",J133,0)</f>
        <v>0</v>
      </c>
      <c r="BH133" s="200">
        <f>IF(N133="sníž. přenesená",J133,0)</f>
        <v>0</v>
      </c>
      <c r="BI133" s="200">
        <f>IF(N133="nulová",J133,0)</f>
        <v>0</v>
      </c>
      <c r="BJ133" s="24" t="s">
        <v>78</v>
      </c>
      <c r="BK133" s="200">
        <f>ROUND(I133*H133,2)</f>
        <v>0</v>
      </c>
      <c r="BL133" s="24" t="s">
        <v>149</v>
      </c>
      <c r="BM133" s="24" t="s">
        <v>225</v>
      </c>
    </row>
    <row r="134" spans="2:65" s="13" customFormat="1">
      <c r="B134" s="225"/>
      <c r="C134" s="226"/>
      <c r="D134" s="203" t="s">
        <v>151</v>
      </c>
      <c r="E134" s="227" t="s">
        <v>30</v>
      </c>
      <c r="F134" s="228" t="s">
        <v>226</v>
      </c>
      <c r="G134" s="226"/>
      <c r="H134" s="229" t="s">
        <v>30</v>
      </c>
      <c r="I134" s="230"/>
      <c r="J134" s="226"/>
      <c r="K134" s="226"/>
      <c r="L134" s="231"/>
      <c r="M134" s="232"/>
      <c r="N134" s="233"/>
      <c r="O134" s="233"/>
      <c r="P134" s="233"/>
      <c r="Q134" s="233"/>
      <c r="R134" s="233"/>
      <c r="S134" s="233"/>
      <c r="T134" s="234"/>
      <c r="AT134" s="235" t="s">
        <v>151</v>
      </c>
      <c r="AU134" s="235" t="s">
        <v>88</v>
      </c>
      <c r="AV134" s="13" t="s">
        <v>78</v>
      </c>
      <c r="AW134" s="13" t="s">
        <v>37</v>
      </c>
      <c r="AX134" s="13" t="s">
        <v>73</v>
      </c>
      <c r="AY134" s="235" t="s">
        <v>142</v>
      </c>
    </row>
    <row r="135" spans="2:65" s="11" customFormat="1">
      <c r="B135" s="201"/>
      <c r="C135" s="202"/>
      <c r="D135" s="203" t="s">
        <v>151</v>
      </c>
      <c r="E135" s="204" t="s">
        <v>30</v>
      </c>
      <c r="F135" s="205" t="s">
        <v>102</v>
      </c>
      <c r="G135" s="202"/>
      <c r="H135" s="206">
        <v>51.84</v>
      </c>
      <c r="I135" s="207"/>
      <c r="J135" s="202"/>
      <c r="K135" s="202"/>
      <c r="L135" s="208"/>
      <c r="M135" s="209"/>
      <c r="N135" s="210"/>
      <c r="O135" s="210"/>
      <c r="P135" s="210"/>
      <c r="Q135" s="210"/>
      <c r="R135" s="210"/>
      <c r="S135" s="210"/>
      <c r="T135" s="211"/>
      <c r="AT135" s="212" t="s">
        <v>151</v>
      </c>
      <c r="AU135" s="212" t="s">
        <v>88</v>
      </c>
      <c r="AV135" s="11" t="s">
        <v>88</v>
      </c>
      <c r="AW135" s="11" t="s">
        <v>37</v>
      </c>
      <c r="AX135" s="11" t="s">
        <v>73</v>
      </c>
      <c r="AY135" s="212" t="s">
        <v>142</v>
      </c>
    </row>
    <row r="136" spans="2:65" s="12" customFormat="1">
      <c r="B136" s="213"/>
      <c r="C136" s="214"/>
      <c r="D136" s="203" t="s">
        <v>151</v>
      </c>
      <c r="E136" s="259" t="s">
        <v>30</v>
      </c>
      <c r="F136" s="260" t="s">
        <v>154</v>
      </c>
      <c r="G136" s="214"/>
      <c r="H136" s="261">
        <v>51.84</v>
      </c>
      <c r="I136" s="219"/>
      <c r="J136" s="214"/>
      <c r="K136" s="214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151</v>
      </c>
      <c r="AU136" s="224" t="s">
        <v>88</v>
      </c>
      <c r="AV136" s="12" t="s">
        <v>149</v>
      </c>
      <c r="AW136" s="12" t="s">
        <v>37</v>
      </c>
      <c r="AX136" s="12" t="s">
        <v>78</v>
      </c>
      <c r="AY136" s="224" t="s">
        <v>142</v>
      </c>
    </row>
    <row r="137" spans="2:65" s="10" customFormat="1" ht="29.85" customHeight="1">
      <c r="B137" s="172"/>
      <c r="C137" s="173"/>
      <c r="D137" s="186" t="s">
        <v>72</v>
      </c>
      <c r="E137" s="187" t="s">
        <v>110</v>
      </c>
      <c r="F137" s="187" t="s">
        <v>227</v>
      </c>
      <c r="G137" s="173"/>
      <c r="H137" s="173"/>
      <c r="I137" s="176"/>
      <c r="J137" s="188">
        <f>BK137</f>
        <v>0</v>
      </c>
      <c r="K137" s="173"/>
      <c r="L137" s="178"/>
      <c r="M137" s="179"/>
      <c r="N137" s="180"/>
      <c r="O137" s="180"/>
      <c r="P137" s="181">
        <f>SUM(P138:P143)</f>
        <v>0</v>
      </c>
      <c r="Q137" s="180"/>
      <c r="R137" s="181">
        <f>SUM(R138:R143)</f>
        <v>7.1646199500000005</v>
      </c>
      <c r="S137" s="180"/>
      <c r="T137" s="182">
        <f>SUM(T138:T143)</f>
        <v>0</v>
      </c>
      <c r="AR137" s="183" t="s">
        <v>78</v>
      </c>
      <c r="AT137" s="184" t="s">
        <v>72</v>
      </c>
      <c r="AU137" s="184" t="s">
        <v>78</v>
      </c>
      <c r="AY137" s="183" t="s">
        <v>142</v>
      </c>
      <c r="BK137" s="185">
        <f>SUM(BK138:BK143)</f>
        <v>0</v>
      </c>
    </row>
    <row r="138" spans="2:65" s="1" customFormat="1" ht="31.5" customHeight="1">
      <c r="B138" s="41"/>
      <c r="C138" s="189" t="s">
        <v>10</v>
      </c>
      <c r="D138" s="189" t="s">
        <v>144</v>
      </c>
      <c r="E138" s="190" t="s">
        <v>228</v>
      </c>
      <c r="F138" s="191" t="s">
        <v>229</v>
      </c>
      <c r="G138" s="192" t="s">
        <v>170</v>
      </c>
      <c r="H138" s="193">
        <v>58.889000000000003</v>
      </c>
      <c r="I138" s="194"/>
      <c r="J138" s="195">
        <f>ROUND(I138*H138,2)</f>
        <v>0</v>
      </c>
      <c r="K138" s="191" t="s">
        <v>148</v>
      </c>
      <c r="L138" s="61"/>
      <c r="M138" s="196" t="s">
        <v>30</v>
      </c>
      <c r="N138" s="197" t="s">
        <v>44</v>
      </c>
      <c r="O138" s="42"/>
      <c r="P138" s="198">
        <f>O138*H138</f>
        <v>0</v>
      </c>
      <c r="Q138" s="198">
        <v>7.9549999999999996E-2</v>
      </c>
      <c r="R138" s="198">
        <f>Q138*H138</f>
        <v>4.6846199500000001</v>
      </c>
      <c r="S138" s="198">
        <v>0</v>
      </c>
      <c r="T138" s="199">
        <f>S138*H138</f>
        <v>0</v>
      </c>
      <c r="AR138" s="24" t="s">
        <v>149</v>
      </c>
      <c r="AT138" s="24" t="s">
        <v>144</v>
      </c>
      <c r="AU138" s="24" t="s">
        <v>88</v>
      </c>
      <c r="AY138" s="24" t="s">
        <v>142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24" t="s">
        <v>78</v>
      </c>
      <c r="BK138" s="200">
        <f>ROUND(I138*H138,2)</f>
        <v>0</v>
      </c>
      <c r="BL138" s="24" t="s">
        <v>149</v>
      </c>
      <c r="BM138" s="24" t="s">
        <v>230</v>
      </c>
    </row>
    <row r="139" spans="2:65" s="11" customFormat="1">
      <c r="B139" s="201"/>
      <c r="C139" s="202"/>
      <c r="D139" s="203" t="s">
        <v>151</v>
      </c>
      <c r="E139" s="204" t="s">
        <v>30</v>
      </c>
      <c r="F139" s="205" t="s">
        <v>231</v>
      </c>
      <c r="G139" s="202"/>
      <c r="H139" s="206">
        <v>58.889000000000003</v>
      </c>
      <c r="I139" s="207"/>
      <c r="J139" s="202"/>
      <c r="K139" s="202"/>
      <c r="L139" s="208"/>
      <c r="M139" s="209"/>
      <c r="N139" s="210"/>
      <c r="O139" s="210"/>
      <c r="P139" s="210"/>
      <c r="Q139" s="210"/>
      <c r="R139" s="210"/>
      <c r="S139" s="210"/>
      <c r="T139" s="211"/>
      <c r="AT139" s="212" t="s">
        <v>151</v>
      </c>
      <c r="AU139" s="212" t="s">
        <v>88</v>
      </c>
      <c r="AV139" s="11" t="s">
        <v>88</v>
      </c>
      <c r="AW139" s="11" t="s">
        <v>37</v>
      </c>
      <c r="AX139" s="11" t="s">
        <v>73</v>
      </c>
      <c r="AY139" s="212" t="s">
        <v>142</v>
      </c>
    </row>
    <row r="140" spans="2:65" s="12" customFormat="1">
      <c r="B140" s="213"/>
      <c r="C140" s="214"/>
      <c r="D140" s="215" t="s">
        <v>151</v>
      </c>
      <c r="E140" s="216" t="s">
        <v>30</v>
      </c>
      <c r="F140" s="217" t="s">
        <v>154</v>
      </c>
      <c r="G140" s="214"/>
      <c r="H140" s="218">
        <v>58.889000000000003</v>
      </c>
      <c r="I140" s="219"/>
      <c r="J140" s="214"/>
      <c r="K140" s="214"/>
      <c r="L140" s="220"/>
      <c r="M140" s="221"/>
      <c r="N140" s="222"/>
      <c r="O140" s="222"/>
      <c r="P140" s="222"/>
      <c r="Q140" s="222"/>
      <c r="R140" s="222"/>
      <c r="S140" s="222"/>
      <c r="T140" s="223"/>
      <c r="AT140" s="224" t="s">
        <v>151</v>
      </c>
      <c r="AU140" s="224" t="s">
        <v>88</v>
      </c>
      <c r="AV140" s="12" t="s">
        <v>149</v>
      </c>
      <c r="AW140" s="12" t="s">
        <v>37</v>
      </c>
      <c r="AX140" s="12" t="s">
        <v>78</v>
      </c>
      <c r="AY140" s="224" t="s">
        <v>142</v>
      </c>
    </row>
    <row r="141" spans="2:65" s="1" customFormat="1" ht="57" customHeight="1">
      <c r="B141" s="41"/>
      <c r="C141" s="249" t="s">
        <v>232</v>
      </c>
      <c r="D141" s="249" t="s">
        <v>216</v>
      </c>
      <c r="E141" s="250" t="s">
        <v>233</v>
      </c>
      <c r="F141" s="251" t="s">
        <v>234</v>
      </c>
      <c r="G141" s="252" t="s">
        <v>235</v>
      </c>
      <c r="H141" s="253">
        <v>2</v>
      </c>
      <c r="I141" s="254"/>
      <c r="J141" s="255">
        <f>ROUND(I141*H141,2)</f>
        <v>0</v>
      </c>
      <c r="K141" s="251" t="s">
        <v>30</v>
      </c>
      <c r="L141" s="256"/>
      <c r="M141" s="257" t="s">
        <v>30</v>
      </c>
      <c r="N141" s="258" t="s">
        <v>44</v>
      </c>
      <c r="O141" s="42"/>
      <c r="P141" s="198">
        <f>O141*H141</f>
        <v>0</v>
      </c>
      <c r="Q141" s="198">
        <v>1.24</v>
      </c>
      <c r="R141" s="198">
        <f>Q141*H141</f>
        <v>2.48</v>
      </c>
      <c r="S141" s="198">
        <v>0</v>
      </c>
      <c r="T141" s="199">
        <f>S141*H141</f>
        <v>0</v>
      </c>
      <c r="AR141" s="24" t="s">
        <v>185</v>
      </c>
      <c r="AT141" s="24" t="s">
        <v>216</v>
      </c>
      <c r="AU141" s="24" t="s">
        <v>88</v>
      </c>
      <c r="AY141" s="24" t="s">
        <v>142</v>
      </c>
      <c r="BE141" s="200">
        <f>IF(N141="základní",J141,0)</f>
        <v>0</v>
      </c>
      <c r="BF141" s="200">
        <f>IF(N141="snížená",J141,0)</f>
        <v>0</v>
      </c>
      <c r="BG141" s="200">
        <f>IF(N141="zákl. přenesená",J141,0)</f>
        <v>0</v>
      </c>
      <c r="BH141" s="200">
        <f>IF(N141="sníž. přenesená",J141,0)</f>
        <v>0</v>
      </c>
      <c r="BI141" s="200">
        <f>IF(N141="nulová",J141,0)</f>
        <v>0</v>
      </c>
      <c r="BJ141" s="24" t="s">
        <v>78</v>
      </c>
      <c r="BK141" s="200">
        <f>ROUND(I141*H141,2)</f>
        <v>0</v>
      </c>
      <c r="BL141" s="24" t="s">
        <v>149</v>
      </c>
      <c r="BM141" s="24" t="s">
        <v>236</v>
      </c>
    </row>
    <row r="142" spans="2:65" s="11" customFormat="1">
      <c r="B142" s="201"/>
      <c r="C142" s="202"/>
      <c r="D142" s="203" t="s">
        <v>151</v>
      </c>
      <c r="E142" s="204" t="s">
        <v>30</v>
      </c>
      <c r="F142" s="205" t="s">
        <v>237</v>
      </c>
      <c r="G142" s="202"/>
      <c r="H142" s="206">
        <v>2</v>
      </c>
      <c r="I142" s="207"/>
      <c r="J142" s="202"/>
      <c r="K142" s="202"/>
      <c r="L142" s="208"/>
      <c r="M142" s="209"/>
      <c r="N142" s="210"/>
      <c r="O142" s="210"/>
      <c r="P142" s="210"/>
      <c r="Q142" s="210"/>
      <c r="R142" s="210"/>
      <c r="S142" s="210"/>
      <c r="T142" s="211"/>
      <c r="AT142" s="212" t="s">
        <v>151</v>
      </c>
      <c r="AU142" s="212" t="s">
        <v>88</v>
      </c>
      <c r="AV142" s="11" t="s">
        <v>88</v>
      </c>
      <c r="AW142" s="11" t="s">
        <v>37</v>
      </c>
      <c r="AX142" s="11" t="s">
        <v>73</v>
      </c>
      <c r="AY142" s="212" t="s">
        <v>142</v>
      </c>
    </row>
    <row r="143" spans="2:65" s="12" customFormat="1">
      <c r="B143" s="213"/>
      <c r="C143" s="214"/>
      <c r="D143" s="203" t="s">
        <v>151</v>
      </c>
      <c r="E143" s="259" t="s">
        <v>30</v>
      </c>
      <c r="F143" s="260" t="s">
        <v>154</v>
      </c>
      <c r="G143" s="214"/>
      <c r="H143" s="261">
        <v>2</v>
      </c>
      <c r="I143" s="219"/>
      <c r="J143" s="214"/>
      <c r="K143" s="214"/>
      <c r="L143" s="220"/>
      <c r="M143" s="221"/>
      <c r="N143" s="222"/>
      <c r="O143" s="222"/>
      <c r="P143" s="222"/>
      <c r="Q143" s="222"/>
      <c r="R143" s="222"/>
      <c r="S143" s="222"/>
      <c r="T143" s="223"/>
      <c r="AT143" s="224" t="s">
        <v>151</v>
      </c>
      <c r="AU143" s="224" t="s">
        <v>88</v>
      </c>
      <c r="AV143" s="12" t="s">
        <v>149</v>
      </c>
      <c r="AW143" s="12" t="s">
        <v>37</v>
      </c>
      <c r="AX143" s="12" t="s">
        <v>78</v>
      </c>
      <c r="AY143" s="224" t="s">
        <v>142</v>
      </c>
    </row>
    <row r="144" spans="2:65" s="10" customFormat="1" ht="29.85" customHeight="1">
      <c r="B144" s="172"/>
      <c r="C144" s="173"/>
      <c r="D144" s="186" t="s">
        <v>72</v>
      </c>
      <c r="E144" s="187" t="s">
        <v>149</v>
      </c>
      <c r="F144" s="187" t="s">
        <v>238</v>
      </c>
      <c r="G144" s="173"/>
      <c r="H144" s="173"/>
      <c r="I144" s="176"/>
      <c r="J144" s="188">
        <f>BK144</f>
        <v>0</v>
      </c>
      <c r="K144" s="173"/>
      <c r="L144" s="178"/>
      <c r="M144" s="179"/>
      <c r="N144" s="180"/>
      <c r="O144" s="180"/>
      <c r="P144" s="181">
        <f>SUM(P145:P147)</f>
        <v>0</v>
      </c>
      <c r="Q144" s="180"/>
      <c r="R144" s="181">
        <f>SUM(R145:R147)</f>
        <v>0</v>
      </c>
      <c r="S144" s="180"/>
      <c r="T144" s="182">
        <f>SUM(T145:T147)</f>
        <v>0</v>
      </c>
      <c r="AR144" s="183" t="s">
        <v>78</v>
      </c>
      <c r="AT144" s="184" t="s">
        <v>72</v>
      </c>
      <c r="AU144" s="184" t="s">
        <v>78</v>
      </c>
      <c r="AY144" s="183" t="s">
        <v>142</v>
      </c>
      <c r="BK144" s="185">
        <f>SUM(BK145:BK147)</f>
        <v>0</v>
      </c>
    </row>
    <row r="145" spans="2:65" s="1" customFormat="1" ht="31.5" customHeight="1">
      <c r="B145" s="41"/>
      <c r="C145" s="189" t="s">
        <v>239</v>
      </c>
      <c r="D145" s="189" t="s">
        <v>144</v>
      </c>
      <c r="E145" s="190" t="s">
        <v>240</v>
      </c>
      <c r="F145" s="191" t="s">
        <v>241</v>
      </c>
      <c r="G145" s="192" t="s">
        <v>170</v>
      </c>
      <c r="H145" s="193">
        <v>2.4009999999999998</v>
      </c>
      <c r="I145" s="194"/>
      <c r="J145" s="195">
        <f>ROUND(I145*H145,2)</f>
        <v>0</v>
      </c>
      <c r="K145" s="191" t="s">
        <v>148</v>
      </c>
      <c r="L145" s="61"/>
      <c r="M145" s="196" t="s">
        <v>30</v>
      </c>
      <c r="N145" s="197" t="s">
        <v>44</v>
      </c>
      <c r="O145" s="42"/>
      <c r="P145" s="198">
        <f>O145*H145</f>
        <v>0</v>
      </c>
      <c r="Q145" s="198">
        <v>0</v>
      </c>
      <c r="R145" s="198">
        <f>Q145*H145</f>
        <v>0</v>
      </c>
      <c r="S145" s="198">
        <v>0</v>
      </c>
      <c r="T145" s="199">
        <f>S145*H145</f>
        <v>0</v>
      </c>
      <c r="AR145" s="24" t="s">
        <v>149</v>
      </c>
      <c r="AT145" s="24" t="s">
        <v>144</v>
      </c>
      <c r="AU145" s="24" t="s">
        <v>88</v>
      </c>
      <c r="AY145" s="24" t="s">
        <v>142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24" t="s">
        <v>78</v>
      </c>
      <c r="BK145" s="200">
        <f>ROUND(I145*H145,2)</f>
        <v>0</v>
      </c>
      <c r="BL145" s="24" t="s">
        <v>149</v>
      </c>
      <c r="BM145" s="24" t="s">
        <v>242</v>
      </c>
    </row>
    <row r="146" spans="2:65" s="11" customFormat="1">
      <c r="B146" s="201"/>
      <c r="C146" s="202"/>
      <c r="D146" s="203" t="s">
        <v>151</v>
      </c>
      <c r="E146" s="204" t="s">
        <v>30</v>
      </c>
      <c r="F146" s="205" t="s">
        <v>243</v>
      </c>
      <c r="G146" s="202"/>
      <c r="H146" s="206">
        <v>2.4009999999999998</v>
      </c>
      <c r="I146" s="207"/>
      <c r="J146" s="202"/>
      <c r="K146" s="202"/>
      <c r="L146" s="208"/>
      <c r="M146" s="209"/>
      <c r="N146" s="210"/>
      <c r="O146" s="210"/>
      <c r="P146" s="210"/>
      <c r="Q146" s="210"/>
      <c r="R146" s="210"/>
      <c r="S146" s="210"/>
      <c r="T146" s="211"/>
      <c r="AT146" s="212" t="s">
        <v>151</v>
      </c>
      <c r="AU146" s="212" t="s">
        <v>88</v>
      </c>
      <c r="AV146" s="11" t="s">
        <v>88</v>
      </c>
      <c r="AW146" s="11" t="s">
        <v>37</v>
      </c>
      <c r="AX146" s="11" t="s">
        <v>73</v>
      </c>
      <c r="AY146" s="212" t="s">
        <v>142</v>
      </c>
    </row>
    <row r="147" spans="2:65" s="12" customFormat="1">
      <c r="B147" s="213"/>
      <c r="C147" s="214"/>
      <c r="D147" s="203" t="s">
        <v>151</v>
      </c>
      <c r="E147" s="259" t="s">
        <v>93</v>
      </c>
      <c r="F147" s="260" t="s">
        <v>154</v>
      </c>
      <c r="G147" s="214"/>
      <c r="H147" s="261">
        <v>2.4009999999999998</v>
      </c>
      <c r="I147" s="219"/>
      <c r="J147" s="214"/>
      <c r="K147" s="214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151</v>
      </c>
      <c r="AU147" s="224" t="s">
        <v>88</v>
      </c>
      <c r="AV147" s="12" t="s">
        <v>149</v>
      </c>
      <c r="AW147" s="12" t="s">
        <v>37</v>
      </c>
      <c r="AX147" s="12" t="s">
        <v>78</v>
      </c>
      <c r="AY147" s="224" t="s">
        <v>142</v>
      </c>
    </row>
    <row r="148" spans="2:65" s="10" customFormat="1" ht="29.85" customHeight="1">
      <c r="B148" s="172"/>
      <c r="C148" s="173"/>
      <c r="D148" s="186" t="s">
        <v>72</v>
      </c>
      <c r="E148" s="187" t="s">
        <v>167</v>
      </c>
      <c r="F148" s="187" t="s">
        <v>244</v>
      </c>
      <c r="G148" s="173"/>
      <c r="H148" s="173"/>
      <c r="I148" s="176"/>
      <c r="J148" s="188">
        <f>BK148</f>
        <v>0</v>
      </c>
      <c r="K148" s="173"/>
      <c r="L148" s="178"/>
      <c r="M148" s="179"/>
      <c r="N148" s="180"/>
      <c r="O148" s="180"/>
      <c r="P148" s="181">
        <f>SUM(P149:P158)</f>
        <v>0</v>
      </c>
      <c r="Q148" s="180"/>
      <c r="R148" s="181">
        <f>SUM(R149:R158)</f>
        <v>5.2924200000000008</v>
      </c>
      <c r="S148" s="180"/>
      <c r="T148" s="182">
        <f>SUM(T149:T158)</f>
        <v>0</v>
      </c>
      <c r="AR148" s="183" t="s">
        <v>78</v>
      </c>
      <c r="AT148" s="184" t="s">
        <v>72</v>
      </c>
      <c r="AU148" s="184" t="s">
        <v>78</v>
      </c>
      <c r="AY148" s="183" t="s">
        <v>142</v>
      </c>
      <c r="BK148" s="185">
        <f>SUM(BK149:BK158)</f>
        <v>0</v>
      </c>
    </row>
    <row r="149" spans="2:65" s="1" customFormat="1" ht="22.5" customHeight="1">
      <c r="B149" s="41"/>
      <c r="C149" s="189" t="s">
        <v>245</v>
      </c>
      <c r="D149" s="189" t="s">
        <v>144</v>
      </c>
      <c r="E149" s="190" t="s">
        <v>246</v>
      </c>
      <c r="F149" s="191" t="s">
        <v>247</v>
      </c>
      <c r="G149" s="192" t="s">
        <v>147</v>
      </c>
      <c r="H149" s="193">
        <v>51.84</v>
      </c>
      <c r="I149" s="194"/>
      <c r="J149" s="195">
        <f>ROUND(I149*H149,2)</f>
        <v>0</v>
      </c>
      <c r="K149" s="191" t="s">
        <v>148</v>
      </c>
      <c r="L149" s="61"/>
      <c r="M149" s="196" t="s">
        <v>30</v>
      </c>
      <c r="N149" s="197" t="s">
        <v>44</v>
      </c>
      <c r="O149" s="42"/>
      <c r="P149" s="198">
        <f>O149*H149</f>
        <v>0</v>
      </c>
      <c r="Q149" s="198">
        <v>0</v>
      </c>
      <c r="R149" s="198">
        <f>Q149*H149</f>
        <v>0</v>
      </c>
      <c r="S149" s="198">
        <v>0</v>
      </c>
      <c r="T149" s="199">
        <f>S149*H149</f>
        <v>0</v>
      </c>
      <c r="AR149" s="24" t="s">
        <v>149</v>
      </c>
      <c r="AT149" s="24" t="s">
        <v>144</v>
      </c>
      <c r="AU149" s="24" t="s">
        <v>88</v>
      </c>
      <c r="AY149" s="24" t="s">
        <v>142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24" t="s">
        <v>78</v>
      </c>
      <c r="BK149" s="200">
        <f>ROUND(I149*H149,2)</f>
        <v>0</v>
      </c>
      <c r="BL149" s="24" t="s">
        <v>149</v>
      </c>
      <c r="BM149" s="24" t="s">
        <v>248</v>
      </c>
    </row>
    <row r="150" spans="2:65" s="11" customFormat="1">
      <c r="B150" s="201"/>
      <c r="C150" s="202"/>
      <c r="D150" s="203" t="s">
        <v>151</v>
      </c>
      <c r="E150" s="204" t="s">
        <v>30</v>
      </c>
      <c r="F150" s="205" t="s">
        <v>102</v>
      </c>
      <c r="G150" s="202"/>
      <c r="H150" s="206">
        <v>51.84</v>
      </c>
      <c r="I150" s="207"/>
      <c r="J150" s="202"/>
      <c r="K150" s="202"/>
      <c r="L150" s="208"/>
      <c r="M150" s="209"/>
      <c r="N150" s="210"/>
      <c r="O150" s="210"/>
      <c r="P150" s="210"/>
      <c r="Q150" s="210"/>
      <c r="R150" s="210"/>
      <c r="S150" s="210"/>
      <c r="T150" s="211"/>
      <c r="AT150" s="212" t="s">
        <v>151</v>
      </c>
      <c r="AU150" s="212" t="s">
        <v>88</v>
      </c>
      <c r="AV150" s="11" t="s">
        <v>88</v>
      </c>
      <c r="AW150" s="11" t="s">
        <v>37</v>
      </c>
      <c r="AX150" s="11" t="s">
        <v>73</v>
      </c>
      <c r="AY150" s="212" t="s">
        <v>142</v>
      </c>
    </row>
    <row r="151" spans="2:65" s="12" customFormat="1">
      <c r="B151" s="213"/>
      <c r="C151" s="214"/>
      <c r="D151" s="215" t="s">
        <v>151</v>
      </c>
      <c r="E151" s="216" t="s">
        <v>30</v>
      </c>
      <c r="F151" s="217" t="s">
        <v>154</v>
      </c>
      <c r="G151" s="214"/>
      <c r="H151" s="218">
        <v>51.84</v>
      </c>
      <c r="I151" s="219"/>
      <c r="J151" s="214"/>
      <c r="K151" s="214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151</v>
      </c>
      <c r="AU151" s="224" t="s">
        <v>88</v>
      </c>
      <c r="AV151" s="12" t="s">
        <v>149</v>
      </c>
      <c r="AW151" s="12" t="s">
        <v>37</v>
      </c>
      <c r="AX151" s="12" t="s">
        <v>78</v>
      </c>
      <c r="AY151" s="224" t="s">
        <v>142</v>
      </c>
    </row>
    <row r="152" spans="2:65" s="1" customFormat="1" ht="44.25" customHeight="1">
      <c r="B152" s="41"/>
      <c r="C152" s="189" t="s">
        <v>249</v>
      </c>
      <c r="D152" s="189" t="s">
        <v>144</v>
      </c>
      <c r="E152" s="190" t="s">
        <v>250</v>
      </c>
      <c r="F152" s="191" t="s">
        <v>251</v>
      </c>
      <c r="G152" s="192" t="s">
        <v>147</v>
      </c>
      <c r="H152" s="193">
        <v>51.84</v>
      </c>
      <c r="I152" s="194"/>
      <c r="J152" s="195">
        <f>ROUND(I152*H152,2)</f>
        <v>0</v>
      </c>
      <c r="K152" s="191" t="s">
        <v>148</v>
      </c>
      <c r="L152" s="61"/>
      <c r="M152" s="196" t="s">
        <v>30</v>
      </c>
      <c r="N152" s="197" t="s">
        <v>44</v>
      </c>
      <c r="O152" s="42"/>
      <c r="P152" s="198">
        <f>O152*H152</f>
        <v>0</v>
      </c>
      <c r="Q152" s="198">
        <v>9.8000000000000004E-2</v>
      </c>
      <c r="R152" s="198">
        <f>Q152*H152</f>
        <v>5.0803200000000004</v>
      </c>
      <c r="S152" s="198">
        <v>0</v>
      </c>
      <c r="T152" s="199">
        <f>S152*H152</f>
        <v>0</v>
      </c>
      <c r="AR152" s="24" t="s">
        <v>149</v>
      </c>
      <c r="AT152" s="24" t="s">
        <v>144</v>
      </c>
      <c r="AU152" s="24" t="s">
        <v>88</v>
      </c>
      <c r="AY152" s="24" t="s">
        <v>142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24" t="s">
        <v>78</v>
      </c>
      <c r="BK152" s="200">
        <f>ROUND(I152*H152,2)</f>
        <v>0</v>
      </c>
      <c r="BL152" s="24" t="s">
        <v>149</v>
      </c>
      <c r="BM152" s="24" t="s">
        <v>252</v>
      </c>
    </row>
    <row r="153" spans="2:65" s="11" customFormat="1">
      <c r="B153" s="201"/>
      <c r="C153" s="202"/>
      <c r="D153" s="203" t="s">
        <v>151</v>
      </c>
      <c r="E153" s="204" t="s">
        <v>30</v>
      </c>
      <c r="F153" s="205" t="s">
        <v>253</v>
      </c>
      <c r="G153" s="202"/>
      <c r="H153" s="206">
        <v>51.84</v>
      </c>
      <c r="I153" s="207"/>
      <c r="J153" s="202"/>
      <c r="K153" s="202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151</v>
      </c>
      <c r="AU153" s="212" t="s">
        <v>88</v>
      </c>
      <c r="AV153" s="11" t="s">
        <v>88</v>
      </c>
      <c r="AW153" s="11" t="s">
        <v>37</v>
      </c>
      <c r="AX153" s="11" t="s">
        <v>73</v>
      </c>
      <c r="AY153" s="212" t="s">
        <v>142</v>
      </c>
    </row>
    <row r="154" spans="2:65" s="12" customFormat="1">
      <c r="B154" s="213"/>
      <c r="C154" s="214"/>
      <c r="D154" s="215" t="s">
        <v>151</v>
      </c>
      <c r="E154" s="216" t="s">
        <v>30</v>
      </c>
      <c r="F154" s="217" t="s">
        <v>154</v>
      </c>
      <c r="G154" s="214"/>
      <c r="H154" s="218">
        <v>51.84</v>
      </c>
      <c r="I154" s="219"/>
      <c r="J154" s="214"/>
      <c r="K154" s="214"/>
      <c r="L154" s="220"/>
      <c r="M154" s="221"/>
      <c r="N154" s="222"/>
      <c r="O154" s="222"/>
      <c r="P154" s="222"/>
      <c r="Q154" s="222"/>
      <c r="R154" s="222"/>
      <c r="S154" s="222"/>
      <c r="T154" s="223"/>
      <c r="AT154" s="224" t="s">
        <v>151</v>
      </c>
      <c r="AU154" s="224" t="s">
        <v>88</v>
      </c>
      <c r="AV154" s="12" t="s">
        <v>149</v>
      </c>
      <c r="AW154" s="12" t="s">
        <v>37</v>
      </c>
      <c r="AX154" s="12" t="s">
        <v>78</v>
      </c>
      <c r="AY154" s="224" t="s">
        <v>142</v>
      </c>
    </row>
    <row r="155" spans="2:65" s="1" customFormat="1" ht="44.25" customHeight="1">
      <c r="B155" s="41"/>
      <c r="C155" s="189" t="s">
        <v>254</v>
      </c>
      <c r="D155" s="189" t="s">
        <v>144</v>
      </c>
      <c r="E155" s="190" t="s">
        <v>255</v>
      </c>
      <c r="F155" s="191" t="s">
        <v>256</v>
      </c>
      <c r="G155" s="192" t="s">
        <v>147</v>
      </c>
      <c r="H155" s="193">
        <v>2.1</v>
      </c>
      <c r="I155" s="194"/>
      <c r="J155" s="195">
        <f>ROUND(I155*H155,2)</f>
        <v>0</v>
      </c>
      <c r="K155" s="191" t="s">
        <v>148</v>
      </c>
      <c r="L155" s="61"/>
      <c r="M155" s="196" t="s">
        <v>30</v>
      </c>
      <c r="N155" s="197" t="s">
        <v>44</v>
      </c>
      <c r="O155" s="42"/>
      <c r="P155" s="198">
        <f>O155*H155</f>
        <v>0</v>
      </c>
      <c r="Q155" s="198">
        <v>0.10100000000000001</v>
      </c>
      <c r="R155" s="198">
        <f>Q155*H155</f>
        <v>0.21210000000000001</v>
      </c>
      <c r="S155" s="198">
        <v>0</v>
      </c>
      <c r="T155" s="199">
        <f>S155*H155</f>
        <v>0</v>
      </c>
      <c r="AR155" s="24" t="s">
        <v>149</v>
      </c>
      <c r="AT155" s="24" t="s">
        <v>144</v>
      </c>
      <c r="AU155" s="24" t="s">
        <v>88</v>
      </c>
      <c r="AY155" s="24" t="s">
        <v>142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24" t="s">
        <v>78</v>
      </c>
      <c r="BK155" s="200">
        <f>ROUND(I155*H155,2)</f>
        <v>0</v>
      </c>
      <c r="BL155" s="24" t="s">
        <v>149</v>
      </c>
      <c r="BM155" s="24" t="s">
        <v>257</v>
      </c>
    </row>
    <row r="156" spans="2:65" s="13" customFormat="1">
      <c r="B156" s="225"/>
      <c r="C156" s="226"/>
      <c r="D156" s="203" t="s">
        <v>151</v>
      </c>
      <c r="E156" s="227" t="s">
        <v>30</v>
      </c>
      <c r="F156" s="228" t="s">
        <v>258</v>
      </c>
      <c r="G156" s="226"/>
      <c r="H156" s="229" t="s">
        <v>30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AT156" s="235" t="s">
        <v>151</v>
      </c>
      <c r="AU156" s="235" t="s">
        <v>88</v>
      </c>
      <c r="AV156" s="13" t="s">
        <v>78</v>
      </c>
      <c r="AW156" s="13" t="s">
        <v>37</v>
      </c>
      <c r="AX156" s="13" t="s">
        <v>73</v>
      </c>
      <c r="AY156" s="235" t="s">
        <v>142</v>
      </c>
    </row>
    <row r="157" spans="2:65" s="11" customFormat="1">
      <c r="B157" s="201"/>
      <c r="C157" s="202"/>
      <c r="D157" s="203" t="s">
        <v>151</v>
      </c>
      <c r="E157" s="204" t="s">
        <v>30</v>
      </c>
      <c r="F157" s="205" t="s">
        <v>99</v>
      </c>
      <c r="G157" s="202"/>
      <c r="H157" s="206">
        <v>2.1</v>
      </c>
      <c r="I157" s="207"/>
      <c r="J157" s="202"/>
      <c r="K157" s="202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151</v>
      </c>
      <c r="AU157" s="212" t="s">
        <v>88</v>
      </c>
      <c r="AV157" s="11" t="s">
        <v>88</v>
      </c>
      <c r="AW157" s="11" t="s">
        <v>37</v>
      </c>
      <c r="AX157" s="11" t="s">
        <v>73</v>
      </c>
      <c r="AY157" s="212" t="s">
        <v>142</v>
      </c>
    </row>
    <row r="158" spans="2:65" s="12" customFormat="1">
      <c r="B158" s="213"/>
      <c r="C158" s="214"/>
      <c r="D158" s="203" t="s">
        <v>151</v>
      </c>
      <c r="E158" s="259" t="s">
        <v>30</v>
      </c>
      <c r="F158" s="260" t="s">
        <v>154</v>
      </c>
      <c r="G158" s="214"/>
      <c r="H158" s="261">
        <v>2.1</v>
      </c>
      <c r="I158" s="219"/>
      <c r="J158" s="214"/>
      <c r="K158" s="214"/>
      <c r="L158" s="220"/>
      <c r="M158" s="221"/>
      <c r="N158" s="222"/>
      <c r="O158" s="222"/>
      <c r="P158" s="222"/>
      <c r="Q158" s="222"/>
      <c r="R158" s="222"/>
      <c r="S158" s="222"/>
      <c r="T158" s="223"/>
      <c r="AT158" s="224" t="s">
        <v>151</v>
      </c>
      <c r="AU158" s="224" t="s">
        <v>88</v>
      </c>
      <c r="AV158" s="12" t="s">
        <v>149</v>
      </c>
      <c r="AW158" s="12" t="s">
        <v>37</v>
      </c>
      <c r="AX158" s="12" t="s">
        <v>78</v>
      </c>
      <c r="AY158" s="224" t="s">
        <v>142</v>
      </c>
    </row>
    <row r="159" spans="2:65" s="10" customFormat="1" ht="29.85" customHeight="1">
      <c r="B159" s="172"/>
      <c r="C159" s="173"/>
      <c r="D159" s="186" t="s">
        <v>72</v>
      </c>
      <c r="E159" s="187" t="s">
        <v>185</v>
      </c>
      <c r="F159" s="187" t="s">
        <v>259</v>
      </c>
      <c r="G159" s="173"/>
      <c r="H159" s="173"/>
      <c r="I159" s="176"/>
      <c r="J159" s="188">
        <f>BK159</f>
        <v>0</v>
      </c>
      <c r="K159" s="173"/>
      <c r="L159" s="178"/>
      <c r="M159" s="179"/>
      <c r="N159" s="180"/>
      <c r="O159" s="180"/>
      <c r="P159" s="181">
        <f>SUM(P160:P171)</f>
        <v>0</v>
      </c>
      <c r="Q159" s="180"/>
      <c r="R159" s="181">
        <f>SUM(R160:R171)</f>
        <v>0.32723999999999998</v>
      </c>
      <c r="S159" s="180"/>
      <c r="T159" s="182">
        <f>SUM(T160:T171)</f>
        <v>0</v>
      </c>
      <c r="AR159" s="183" t="s">
        <v>78</v>
      </c>
      <c r="AT159" s="184" t="s">
        <v>72</v>
      </c>
      <c r="AU159" s="184" t="s">
        <v>78</v>
      </c>
      <c r="AY159" s="183" t="s">
        <v>142</v>
      </c>
      <c r="BK159" s="185">
        <f>SUM(BK160:BK171)</f>
        <v>0</v>
      </c>
    </row>
    <row r="160" spans="2:65" s="1" customFormat="1" ht="31.5" customHeight="1">
      <c r="B160" s="41"/>
      <c r="C160" s="189" t="s">
        <v>9</v>
      </c>
      <c r="D160" s="189" t="s">
        <v>144</v>
      </c>
      <c r="E160" s="190" t="s">
        <v>260</v>
      </c>
      <c r="F160" s="191" t="s">
        <v>261</v>
      </c>
      <c r="G160" s="192" t="s">
        <v>235</v>
      </c>
      <c r="H160" s="193">
        <v>1</v>
      </c>
      <c r="I160" s="194"/>
      <c r="J160" s="195">
        <f>ROUND(I160*H160,2)</f>
        <v>0</v>
      </c>
      <c r="K160" s="191" t="s">
        <v>148</v>
      </c>
      <c r="L160" s="61"/>
      <c r="M160" s="196" t="s">
        <v>30</v>
      </c>
      <c r="N160" s="197" t="s">
        <v>44</v>
      </c>
      <c r="O160" s="42"/>
      <c r="P160" s="198">
        <f>O160*H160</f>
        <v>0</v>
      </c>
      <c r="Q160" s="198">
        <v>6.8640000000000007E-2</v>
      </c>
      <c r="R160" s="198">
        <f>Q160*H160</f>
        <v>6.8640000000000007E-2</v>
      </c>
      <c r="S160" s="198">
        <v>0</v>
      </c>
      <c r="T160" s="199">
        <f>S160*H160</f>
        <v>0</v>
      </c>
      <c r="AR160" s="24" t="s">
        <v>149</v>
      </c>
      <c r="AT160" s="24" t="s">
        <v>144</v>
      </c>
      <c r="AU160" s="24" t="s">
        <v>88</v>
      </c>
      <c r="AY160" s="24" t="s">
        <v>142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24" t="s">
        <v>78</v>
      </c>
      <c r="BK160" s="200">
        <f>ROUND(I160*H160,2)</f>
        <v>0</v>
      </c>
      <c r="BL160" s="24" t="s">
        <v>149</v>
      </c>
      <c r="BM160" s="24" t="s">
        <v>262</v>
      </c>
    </row>
    <row r="161" spans="2:65" s="11" customFormat="1">
      <c r="B161" s="201"/>
      <c r="C161" s="202"/>
      <c r="D161" s="203" t="s">
        <v>151</v>
      </c>
      <c r="E161" s="204" t="s">
        <v>30</v>
      </c>
      <c r="F161" s="205" t="s">
        <v>263</v>
      </c>
      <c r="G161" s="202"/>
      <c r="H161" s="206">
        <v>1</v>
      </c>
      <c r="I161" s="207"/>
      <c r="J161" s="202"/>
      <c r="K161" s="202"/>
      <c r="L161" s="208"/>
      <c r="M161" s="209"/>
      <c r="N161" s="210"/>
      <c r="O161" s="210"/>
      <c r="P161" s="210"/>
      <c r="Q161" s="210"/>
      <c r="R161" s="210"/>
      <c r="S161" s="210"/>
      <c r="T161" s="211"/>
      <c r="AT161" s="212" t="s">
        <v>151</v>
      </c>
      <c r="AU161" s="212" t="s">
        <v>88</v>
      </c>
      <c r="AV161" s="11" t="s">
        <v>88</v>
      </c>
      <c r="AW161" s="11" t="s">
        <v>37</v>
      </c>
      <c r="AX161" s="11" t="s">
        <v>73</v>
      </c>
      <c r="AY161" s="212" t="s">
        <v>142</v>
      </c>
    </row>
    <row r="162" spans="2:65" s="12" customFormat="1">
      <c r="B162" s="213"/>
      <c r="C162" s="214"/>
      <c r="D162" s="215" t="s">
        <v>151</v>
      </c>
      <c r="E162" s="216" t="s">
        <v>30</v>
      </c>
      <c r="F162" s="217" t="s">
        <v>154</v>
      </c>
      <c r="G162" s="214"/>
      <c r="H162" s="218">
        <v>1</v>
      </c>
      <c r="I162" s="219"/>
      <c r="J162" s="214"/>
      <c r="K162" s="214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151</v>
      </c>
      <c r="AU162" s="224" t="s">
        <v>88</v>
      </c>
      <c r="AV162" s="12" t="s">
        <v>149</v>
      </c>
      <c r="AW162" s="12" t="s">
        <v>37</v>
      </c>
      <c r="AX162" s="12" t="s">
        <v>78</v>
      </c>
      <c r="AY162" s="224" t="s">
        <v>142</v>
      </c>
    </row>
    <row r="163" spans="2:65" s="1" customFormat="1" ht="31.5" customHeight="1">
      <c r="B163" s="41"/>
      <c r="C163" s="189" t="s">
        <v>264</v>
      </c>
      <c r="D163" s="189" t="s">
        <v>144</v>
      </c>
      <c r="E163" s="190" t="s">
        <v>265</v>
      </c>
      <c r="F163" s="191" t="s">
        <v>266</v>
      </c>
      <c r="G163" s="192" t="s">
        <v>157</v>
      </c>
      <c r="H163" s="193">
        <v>2</v>
      </c>
      <c r="I163" s="194"/>
      <c r="J163" s="195">
        <f>ROUND(I163*H163,2)</f>
        <v>0</v>
      </c>
      <c r="K163" s="191" t="s">
        <v>148</v>
      </c>
      <c r="L163" s="61"/>
      <c r="M163" s="196" t="s">
        <v>30</v>
      </c>
      <c r="N163" s="197" t="s">
        <v>44</v>
      </c>
      <c r="O163" s="42"/>
      <c r="P163" s="198">
        <f>O163*H163</f>
        <v>0</v>
      </c>
      <c r="Q163" s="198">
        <v>4.28E-3</v>
      </c>
      <c r="R163" s="198">
        <f>Q163*H163</f>
        <v>8.5599999999999999E-3</v>
      </c>
      <c r="S163" s="198">
        <v>0</v>
      </c>
      <c r="T163" s="199">
        <f>S163*H163</f>
        <v>0</v>
      </c>
      <c r="AR163" s="24" t="s">
        <v>149</v>
      </c>
      <c r="AT163" s="24" t="s">
        <v>144</v>
      </c>
      <c r="AU163" s="24" t="s">
        <v>88</v>
      </c>
      <c r="AY163" s="24" t="s">
        <v>142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24" t="s">
        <v>78</v>
      </c>
      <c r="BK163" s="200">
        <f>ROUND(I163*H163,2)</f>
        <v>0</v>
      </c>
      <c r="BL163" s="24" t="s">
        <v>149</v>
      </c>
      <c r="BM163" s="24" t="s">
        <v>267</v>
      </c>
    </row>
    <row r="164" spans="2:65" s="11" customFormat="1">
      <c r="B164" s="201"/>
      <c r="C164" s="202"/>
      <c r="D164" s="203" t="s">
        <v>151</v>
      </c>
      <c r="E164" s="204" t="s">
        <v>105</v>
      </c>
      <c r="F164" s="205" t="s">
        <v>268</v>
      </c>
      <c r="G164" s="202"/>
      <c r="H164" s="206">
        <v>2</v>
      </c>
      <c r="I164" s="207"/>
      <c r="J164" s="202"/>
      <c r="K164" s="202"/>
      <c r="L164" s="208"/>
      <c r="M164" s="209"/>
      <c r="N164" s="210"/>
      <c r="O164" s="210"/>
      <c r="P164" s="210"/>
      <c r="Q164" s="210"/>
      <c r="R164" s="210"/>
      <c r="S164" s="210"/>
      <c r="T164" s="211"/>
      <c r="AT164" s="212" t="s">
        <v>151</v>
      </c>
      <c r="AU164" s="212" t="s">
        <v>88</v>
      </c>
      <c r="AV164" s="11" t="s">
        <v>88</v>
      </c>
      <c r="AW164" s="11" t="s">
        <v>37</v>
      </c>
      <c r="AX164" s="11" t="s">
        <v>73</v>
      </c>
      <c r="AY164" s="212" t="s">
        <v>142</v>
      </c>
    </row>
    <row r="165" spans="2:65" s="12" customFormat="1">
      <c r="B165" s="213"/>
      <c r="C165" s="214"/>
      <c r="D165" s="215" t="s">
        <v>151</v>
      </c>
      <c r="E165" s="216" t="s">
        <v>30</v>
      </c>
      <c r="F165" s="217" t="s">
        <v>154</v>
      </c>
      <c r="G165" s="214"/>
      <c r="H165" s="218">
        <v>2</v>
      </c>
      <c r="I165" s="219"/>
      <c r="J165" s="214"/>
      <c r="K165" s="214"/>
      <c r="L165" s="220"/>
      <c r="M165" s="221"/>
      <c r="N165" s="222"/>
      <c r="O165" s="222"/>
      <c r="P165" s="222"/>
      <c r="Q165" s="222"/>
      <c r="R165" s="222"/>
      <c r="S165" s="222"/>
      <c r="T165" s="223"/>
      <c r="AT165" s="224" t="s">
        <v>151</v>
      </c>
      <c r="AU165" s="224" t="s">
        <v>88</v>
      </c>
      <c r="AV165" s="12" t="s">
        <v>149</v>
      </c>
      <c r="AW165" s="12" t="s">
        <v>37</v>
      </c>
      <c r="AX165" s="12" t="s">
        <v>78</v>
      </c>
      <c r="AY165" s="224" t="s">
        <v>142</v>
      </c>
    </row>
    <row r="166" spans="2:65" s="1" customFormat="1" ht="22.5" customHeight="1">
      <c r="B166" s="41"/>
      <c r="C166" s="189" t="s">
        <v>269</v>
      </c>
      <c r="D166" s="189" t="s">
        <v>144</v>
      </c>
      <c r="E166" s="190" t="s">
        <v>270</v>
      </c>
      <c r="F166" s="191" t="s">
        <v>271</v>
      </c>
      <c r="G166" s="192" t="s">
        <v>235</v>
      </c>
      <c r="H166" s="193">
        <v>2</v>
      </c>
      <c r="I166" s="194"/>
      <c r="J166" s="195">
        <f>ROUND(I166*H166,2)</f>
        <v>0</v>
      </c>
      <c r="K166" s="191" t="s">
        <v>148</v>
      </c>
      <c r="L166" s="61"/>
      <c r="M166" s="196" t="s">
        <v>30</v>
      </c>
      <c r="N166" s="197" t="s">
        <v>44</v>
      </c>
      <c r="O166" s="42"/>
      <c r="P166" s="198">
        <f>O166*H166</f>
        <v>0</v>
      </c>
      <c r="Q166" s="198">
        <v>7.0200000000000002E-3</v>
      </c>
      <c r="R166" s="198">
        <f>Q166*H166</f>
        <v>1.404E-2</v>
      </c>
      <c r="S166" s="198">
        <v>0</v>
      </c>
      <c r="T166" s="199">
        <f>S166*H166</f>
        <v>0</v>
      </c>
      <c r="AR166" s="24" t="s">
        <v>149</v>
      </c>
      <c r="AT166" s="24" t="s">
        <v>144</v>
      </c>
      <c r="AU166" s="24" t="s">
        <v>88</v>
      </c>
      <c r="AY166" s="24" t="s">
        <v>142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24" t="s">
        <v>78</v>
      </c>
      <c r="BK166" s="200">
        <f>ROUND(I166*H166,2)</f>
        <v>0</v>
      </c>
      <c r="BL166" s="24" t="s">
        <v>149</v>
      </c>
      <c r="BM166" s="24" t="s">
        <v>272</v>
      </c>
    </row>
    <row r="167" spans="2:65" s="11" customFormat="1">
      <c r="B167" s="201"/>
      <c r="C167" s="202"/>
      <c r="D167" s="203" t="s">
        <v>151</v>
      </c>
      <c r="E167" s="204" t="s">
        <v>30</v>
      </c>
      <c r="F167" s="205" t="s">
        <v>273</v>
      </c>
      <c r="G167" s="202"/>
      <c r="H167" s="206">
        <v>2</v>
      </c>
      <c r="I167" s="207"/>
      <c r="J167" s="202"/>
      <c r="K167" s="202"/>
      <c r="L167" s="208"/>
      <c r="M167" s="209"/>
      <c r="N167" s="210"/>
      <c r="O167" s="210"/>
      <c r="P167" s="210"/>
      <c r="Q167" s="210"/>
      <c r="R167" s="210"/>
      <c r="S167" s="210"/>
      <c r="T167" s="211"/>
      <c r="AT167" s="212" t="s">
        <v>151</v>
      </c>
      <c r="AU167" s="212" t="s">
        <v>88</v>
      </c>
      <c r="AV167" s="11" t="s">
        <v>88</v>
      </c>
      <c r="AW167" s="11" t="s">
        <v>37</v>
      </c>
      <c r="AX167" s="11" t="s">
        <v>73</v>
      </c>
      <c r="AY167" s="212" t="s">
        <v>142</v>
      </c>
    </row>
    <row r="168" spans="2:65" s="12" customFormat="1">
      <c r="B168" s="213"/>
      <c r="C168" s="214"/>
      <c r="D168" s="215" t="s">
        <v>151</v>
      </c>
      <c r="E168" s="216" t="s">
        <v>30</v>
      </c>
      <c r="F168" s="217" t="s">
        <v>154</v>
      </c>
      <c r="G168" s="214"/>
      <c r="H168" s="218">
        <v>2</v>
      </c>
      <c r="I168" s="219"/>
      <c r="J168" s="214"/>
      <c r="K168" s="214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151</v>
      </c>
      <c r="AU168" s="224" t="s">
        <v>88</v>
      </c>
      <c r="AV168" s="12" t="s">
        <v>149</v>
      </c>
      <c r="AW168" s="12" t="s">
        <v>37</v>
      </c>
      <c r="AX168" s="12" t="s">
        <v>78</v>
      </c>
      <c r="AY168" s="224" t="s">
        <v>142</v>
      </c>
    </row>
    <row r="169" spans="2:65" s="1" customFormat="1" ht="22.5" customHeight="1">
      <c r="B169" s="41"/>
      <c r="C169" s="249" t="s">
        <v>274</v>
      </c>
      <c r="D169" s="249" t="s">
        <v>216</v>
      </c>
      <c r="E169" s="250" t="s">
        <v>275</v>
      </c>
      <c r="F169" s="251" t="s">
        <v>276</v>
      </c>
      <c r="G169" s="252" t="s">
        <v>235</v>
      </c>
      <c r="H169" s="253">
        <v>2</v>
      </c>
      <c r="I169" s="254"/>
      <c r="J169" s="255">
        <f>ROUND(I169*H169,2)</f>
        <v>0</v>
      </c>
      <c r="K169" s="251" t="s">
        <v>30</v>
      </c>
      <c r="L169" s="256"/>
      <c r="M169" s="257" t="s">
        <v>30</v>
      </c>
      <c r="N169" s="258" t="s">
        <v>44</v>
      </c>
      <c r="O169" s="42"/>
      <c r="P169" s="198">
        <f>O169*H169</f>
        <v>0</v>
      </c>
      <c r="Q169" s="198">
        <v>0.11799999999999999</v>
      </c>
      <c r="R169" s="198">
        <f>Q169*H169</f>
        <v>0.23599999999999999</v>
      </c>
      <c r="S169" s="198">
        <v>0</v>
      </c>
      <c r="T169" s="199">
        <f>S169*H169</f>
        <v>0</v>
      </c>
      <c r="AR169" s="24" t="s">
        <v>185</v>
      </c>
      <c r="AT169" s="24" t="s">
        <v>216</v>
      </c>
      <c r="AU169" s="24" t="s">
        <v>88</v>
      </c>
      <c r="AY169" s="24" t="s">
        <v>142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24" t="s">
        <v>78</v>
      </c>
      <c r="BK169" s="200">
        <f>ROUND(I169*H169,2)</f>
        <v>0</v>
      </c>
      <c r="BL169" s="24" t="s">
        <v>149</v>
      </c>
      <c r="BM169" s="24" t="s">
        <v>277</v>
      </c>
    </row>
    <row r="170" spans="2:65" s="11" customFormat="1">
      <c r="B170" s="201"/>
      <c r="C170" s="202"/>
      <c r="D170" s="203" t="s">
        <v>151</v>
      </c>
      <c r="E170" s="204" t="s">
        <v>30</v>
      </c>
      <c r="F170" s="205" t="s">
        <v>273</v>
      </c>
      <c r="G170" s="202"/>
      <c r="H170" s="206">
        <v>2</v>
      </c>
      <c r="I170" s="207"/>
      <c r="J170" s="202"/>
      <c r="K170" s="202"/>
      <c r="L170" s="208"/>
      <c r="M170" s="209"/>
      <c r="N170" s="210"/>
      <c r="O170" s="210"/>
      <c r="P170" s="210"/>
      <c r="Q170" s="210"/>
      <c r="R170" s="210"/>
      <c r="S170" s="210"/>
      <c r="T170" s="211"/>
      <c r="AT170" s="212" t="s">
        <v>151</v>
      </c>
      <c r="AU170" s="212" t="s">
        <v>88</v>
      </c>
      <c r="AV170" s="11" t="s">
        <v>88</v>
      </c>
      <c r="AW170" s="11" t="s">
        <v>37</v>
      </c>
      <c r="AX170" s="11" t="s">
        <v>73</v>
      </c>
      <c r="AY170" s="212" t="s">
        <v>142</v>
      </c>
    </row>
    <row r="171" spans="2:65" s="12" customFormat="1">
      <c r="B171" s="213"/>
      <c r="C171" s="214"/>
      <c r="D171" s="203" t="s">
        <v>151</v>
      </c>
      <c r="E171" s="259" t="s">
        <v>30</v>
      </c>
      <c r="F171" s="260" t="s">
        <v>154</v>
      </c>
      <c r="G171" s="214"/>
      <c r="H171" s="261">
        <v>2</v>
      </c>
      <c r="I171" s="219"/>
      <c r="J171" s="214"/>
      <c r="K171" s="214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151</v>
      </c>
      <c r="AU171" s="224" t="s">
        <v>88</v>
      </c>
      <c r="AV171" s="12" t="s">
        <v>149</v>
      </c>
      <c r="AW171" s="12" t="s">
        <v>37</v>
      </c>
      <c r="AX171" s="12" t="s">
        <v>78</v>
      </c>
      <c r="AY171" s="224" t="s">
        <v>142</v>
      </c>
    </row>
    <row r="172" spans="2:65" s="10" customFormat="1" ht="29.85" customHeight="1">
      <c r="B172" s="172"/>
      <c r="C172" s="173"/>
      <c r="D172" s="186" t="s">
        <v>72</v>
      </c>
      <c r="E172" s="187" t="s">
        <v>195</v>
      </c>
      <c r="F172" s="187" t="s">
        <v>278</v>
      </c>
      <c r="G172" s="173"/>
      <c r="H172" s="173"/>
      <c r="I172" s="176"/>
      <c r="J172" s="188">
        <f>BK172</f>
        <v>0</v>
      </c>
      <c r="K172" s="173"/>
      <c r="L172" s="178"/>
      <c r="M172" s="179"/>
      <c r="N172" s="180"/>
      <c r="O172" s="180"/>
      <c r="P172" s="181">
        <f>SUM(P173:P193)</f>
        <v>0</v>
      </c>
      <c r="Q172" s="180"/>
      <c r="R172" s="181">
        <f>SUM(R173:R193)</f>
        <v>1.2636149999999999</v>
      </c>
      <c r="S172" s="180"/>
      <c r="T172" s="182">
        <f>SUM(T173:T193)</f>
        <v>0.46240000000000003</v>
      </c>
      <c r="AR172" s="183" t="s">
        <v>78</v>
      </c>
      <c r="AT172" s="184" t="s">
        <v>72</v>
      </c>
      <c r="AU172" s="184" t="s">
        <v>78</v>
      </c>
      <c r="AY172" s="183" t="s">
        <v>142</v>
      </c>
      <c r="BK172" s="185">
        <f>SUM(BK173:BK193)</f>
        <v>0</v>
      </c>
    </row>
    <row r="173" spans="2:65" s="1" customFormat="1" ht="31.5" customHeight="1">
      <c r="B173" s="41"/>
      <c r="C173" s="189" t="s">
        <v>279</v>
      </c>
      <c r="D173" s="189" t="s">
        <v>144</v>
      </c>
      <c r="E173" s="190" t="s">
        <v>280</v>
      </c>
      <c r="F173" s="191" t="s">
        <v>281</v>
      </c>
      <c r="G173" s="192" t="s">
        <v>157</v>
      </c>
      <c r="H173" s="193">
        <v>7</v>
      </c>
      <c r="I173" s="194"/>
      <c r="J173" s="195">
        <f>ROUND(I173*H173,2)</f>
        <v>0</v>
      </c>
      <c r="K173" s="191" t="s">
        <v>148</v>
      </c>
      <c r="L173" s="61"/>
      <c r="M173" s="196" t="s">
        <v>30</v>
      </c>
      <c r="N173" s="197" t="s">
        <v>44</v>
      </c>
      <c r="O173" s="42"/>
      <c r="P173" s="198">
        <f>O173*H173</f>
        <v>0</v>
      </c>
      <c r="Q173" s="198">
        <v>0.14321</v>
      </c>
      <c r="R173" s="198">
        <f>Q173*H173</f>
        <v>1.00247</v>
      </c>
      <c r="S173" s="198">
        <v>0</v>
      </c>
      <c r="T173" s="199">
        <f>S173*H173</f>
        <v>0</v>
      </c>
      <c r="AR173" s="24" t="s">
        <v>149</v>
      </c>
      <c r="AT173" s="24" t="s">
        <v>144</v>
      </c>
      <c r="AU173" s="24" t="s">
        <v>88</v>
      </c>
      <c r="AY173" s="24" t="s">
        <v>142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24" t="s">
        <v>78</v>
      </c>
      <c r="BK173" s="200">
        <f>ROUND(I173*H173,2)</f>
        <v>0</v>
      </c>
      <c r="BL173" s="24" t="s">
        <v>149</v>
      </c>
      <c r="BM173" s="24" t="s">
        <v>282</v>
      </c>
    </row>
    <row r="174" spans="2:65" s="11" customFormat="1">
      <c r="B174" s="201"/>
      <c r="C174" s="202"/>
      <c r="D174" s="203" t="s">
        <v>151</v>
      </c>
      <c r="E174" s="204" t="s">
        <v>30</v>
      </c>
      <c r="F174" s="205" t="s">
        <v>96</v>
      </c>
      <c r="G174" s="202"/>
      <c r="H174" s="206">
        <v>7</v>
      </c>
      <c r="I174" s="207"/>
      <c r="J174" s="202"/>
      <c r="K174" s="202"/>
      <c r="L174" s="208"/>
      <c r="M174" s="209"/>
      <c r="N174" s="210"/>
      <c r="O174" s="210"/>
      <c r="P174" s="210"/>
      <c r="Q174" s="210"/>
      <c r="R174" s="210"/>
      <c r="S174" s="210"/>
      <c r="T174" s="211"/>
      <c r="AT174" s="212" t="s">
        <v>151</v>
      </c>
      <c r="AU174" s="212" t="s">
        <v>88</v>
      </c>
      <c r="AV174" s="11" t="s">
        <v>88</v>
      </c>
      <c r="AW174" s="11" t="s">
        <v>37</v>
      </c>
      <c r="AX174" s="11" t="s">
        <v>73</v>
      </c>
      <c r="AY174" s="212" t="s">
        <v>142</v>
      </c>
    </row>
    <row r="175" spans="2:65" s="12" customFormat="1">
      <c r="B175" s="213"/>
      <c r="C175" s="214"/>
      <c r="D175" s="215" t="s">
        <v>151</v>
      </c>
      <c r="E175" s="216" t="s">
        <v>30</v>
      </c>
      <c r="F175" s="217" t="s">
        <v>154</v>
      </c>
      <c r="G175" s="214"/>
      <c r="H175" s="218">
        <v>7</v>
      </c>
      <c r="I175" s="219"/>
      <c r="J175" s="214"/>
      <c r="K175" s="214"/>
      <c r="L175" s="220"/>
      <c r="M175" s="221"/>
      <c r="N175" s="222"/>
      <c r="O175" s="222"/>
      <c r="P175" s="222"/>
      <c r="Q175" s="222"/>
      <c r="R175" s="222"/>
      <c r="S175" s="222"/>
      <c r="T175" s="223"/>
      <c r="AT175" s="224" t="s">
        <v>151</v>
      </c>
      <c r="AU175" s="224" t="s">
        <v>88</v>
      </c>
      <c r="AV175" s="12" t="s">
        <v>149</v>
      </c>
      <c r="AW175" s="12" t="s">
        <v>37</v>
      </c>
      <c r="AX175" s="12" t="s">
        <v>78</v>
      </c>
      <c r="AY175" s="224" t="s">
        <v>142</v>
      </c>
    </row>
    <row r="176" spans="2:65" s="1" customFormat="1" ht="31.5" customHeight="1">
      <c r="B176" s="41"/>
      <c r="C176" s="189" t="s">
        <v>283</v>
      </c>
      <c r="D176" s="189" t="s">
        <v>144</v>
      </c>
      <c r="E176" s="190" t="s">
        <v>284</v>
      </c>
      <c r="F176" s="191" t="s">
        <v>285</v>
      </c>
      <c r="G176" s="192" t="s">
        <v>170</v>
      </c>
      <c r="H176" s="193">
        <v>0.1</v>
      </c>
      <c r="I176" s="194"/>
      <c r="J176" s="195">
        <f>ROUND(I176*H176,2)</f>
        <v>0</v>
      </c>
      <c r="K176" s="191" t="s">
        <v>148</v>
      </c>
      <c r="L176" s="61"/>
      <c r="M176" s="196" t="s">
        <v>30</v>
      </c>
      <c r="N176" s="197" t="s">
        <v>44</v>
      </c>
      <c r="O176" s="42"/>
      <c r="P176" s="198">
        <f>O176*H176</f>
        <v>0</v>
      </c>
      <c r="Q176" s="198">
        <v>2.5790899999999999</v>
      </c>
      <c r="R176" s="198">
        <f>Q176*H176</f>
        <v>0.257909</v>
      </c>
      <c r="S176" s="198">
        <v>0</v>
      </c>
      <c r="T176" s="199">
        <f>S176*H176</f>
        <v>0</v>
      </c>
      <c r="AR176" s="24" t="s">
        <v>149</v>
      </c>
      <c r="AT176" s="24" t="s">
        <v>144</v>
      </c>
      <c r="AU176" s="24" t="s">
        <v>88</v>
      </c>
      <c r="AY176" s="24" t="s">
        <v>142</v>
      </c>
      <c r="BE176" s="200">
        <f>IF(N176="základní",J176,0)</f>
        <v>0</v>
      </c>
      <c r="BF176" s="200">
        <f>IF(N176="snížená",J176,0)</f>
        <v>0</v>
      </c>
      <c r="BG176" s="200">
        <f>IF(N176="zákl. přenesená",J176,0)</f>
        <v>0</v>
      </c>
      <c r="BH176" s="200">
        <f>IF(N176="sníž. přenesená",J176,0)</f>
        <v>0</v>
      </c>
      <c r="BI176" s="200">
        <f>IF(N176="nulová",J176,0)</f>
        <v>0</v>
      </c>
      <c r="BJ176" s="24" t="s">
        <v>78</v>
      </c>
      <c r="BK176" s="200">
        <f>ROUND(I176*H176,2)</f>
        <v>0</v>
      </c>
      <c r="BL176" s="24" t="s">
        <v>149</v>
      </c>
      <c r="BM176" s="24" t="s">
        <v>286</v>
      </c>
    </row>
    <row r="177" spans="2:65" s="11" customFormat="1">
      <c r="B177" s="201"/>
      <c r="C177" s="202"/>
      <c r="D177" s="203" t="s">
        <v>151</v>
      </c>
      <c r="E177" s="204" t="s">
        <v>30</v>
      </c>
      <c r="F177" s="205" t="s">
        <v>287</v>
      </c>
      <c r="G177" s="202"/>
      <c r="H177" s="206">
        <v>0.1</v>
      </c>
      <c r="I177" s="207"/>
      <c r="J177" s="202"/>
      <c r="K177" s="202"/>
      <c r="L177" s="208"/>
      <c r="M177" s="209"/>
      <c r="N177" s="210"/>
      <c r="O177" s="210"/>
      <c r="P177" s="210"/>
      <c r="Q177" s="210"/>
      <c r="R177" s="210"/>
      <c r="S177" s="210"/>
      <c r="T177" s="211"/>
      <c r="AT177" s="212" t="s">
        <v>151</v>
      </c>
      <c r="AU177" s="212" t="s">
        <v>88</v>
      </c>
      <c r="AV177" s="11" t="s">
        <v>88</v>
      </c>
      <c r="AW177" s="11" t="s">
        <v>37</v>
      </c>
      <c r="AX177" s="11" t="s">
        <v>73</v>
      </c>
      <c r="AY177" s="212" t="s">
        <v>142</v>
      </c>
    </row>
    <row r="178" spans="2:65" s="12" customFormat="1">
      <c r="B178" s="213"/>
      <c r="C178" s="214"/>
      <c r="D178" s="215" t="s">
        <v>151</v>
      </c>
      <c r="E178" s="216" t="s">
        <v>30</v>
      </c>
      <c r="F178" s="217" t="s">
        <v>154</v>
      </c>
      <c r="G178" s="214"/>
      <c r="H178" s="218">
        <v>0.1</v>
      </c>
      <c r="I178" s="219"/>
      <c r="J178" s="214"/>
      <c r="K178" s="214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151</v>
      </c>
      <c r="AU178" s="224" t="s">
        <v>88</v>
      </c>
      <c r="AV178" s="12" t="s">
        <v>149</v>
      </c>
      <c r="AW178" s="12" t="s">
        <v>37</v>
      </c>
      <c r="AX178" s="12" t="s">
        <v>78</v>
      </c>
      <c r="AY178" s="224" t="s">
        <v>142</v>
      </c>
    </row>
    <row r="179" spans="2:65" s="1" customFormat="1" ht="22.5" customHeight="1">
      <c r="B179" s="41"/>
      <c r="C179" s="189" t="s">
        <v>288</v>
      </c>
      <c r="D179" s="189" t="s">
        <v>144</v>
      </c>
      <c r="E179" s="190" t="s">
        <v>289</v>
      </c>
      <c r="F179" s="191" t="s">
        <v>290</v>
      </c>
      <c r="G179" s="192" t="s">
        <v>157</v>
      </c>
      <c r="H179" s="193">
        <v>5</v>
      </c>
      <c r="I179" s="194"/>
      <c r="J179" s="195">
        <f>ROUND(I179*H179,2)</f>
        <v>0</v>
      </c>
      <c r="K179" s="191" t="s">
        <v>148</v>
      </c>
      <c r="L179" s="61"/>
      <c r="M179" s="196" t="s">
        <v>30</v>
      </c>
      <c r="N179" s="197" t="s">
        <v>44</v>
      </c>
      <c r="O179" s="42"/>
      <c r="P179" s="198">
        <f>O179*H179</f>
        <v>0</v>
      </c>
      <c r="Q179" s="198">
        <v>0</v>
      </c>
      <c r="R179" s="198">
        <f>Q179*H179</f>
        <v>0</v>
      </c>
      <c r="S179" s="198">
        <v>6.3E-2</v>
      </c>
      <c r="T179" s="199">
        <f>S179*H179</f>
        <v>0.315</v>
      </c>
      <c r="AR179" s="24" t="s">
        <v>149</v>
      </c>
      <c r="AT179" s="24" t="s">
        <v>144</v>
      </c>
      <c r="AU179" s="24" t="s">
        <v>88</v>
      </c>
      <c r="AY179" s="24" t="s">
        <v>142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24" t="s">
        <v>78</v>
      </c>
      <c r="BK179" s="200">
        <f>ROUND(I179*H179,2)</f>
        <v>0</v>
      </c>
      <c r="BL179" s="24" t="s">
        <v>149</v>
      </c>
      <c r="BM179" s="24" t="s">
        <v>291</v>
      </c>
    </row>
    <row r="180" spans="2:65" s="11" customFormat="1">
      <c r="B180" s="201"/>
      <c r="C180" s="202"/>
      <c r="D180" s="203" t="s">
        <v>151</v>
      </c>
      <c r="E180" s="204" t="s">
        <v>30</v>
      </c>
      <c r="F180" s="205" t="s">
        <v>292</v>
      </c>
      <c r="G180" s="202"/>
      <c r="H180" s="206">
        <v>5</v>
      </c>
      <c r="I180" s="207"/>
      <c r="J180" s="202"/>
      <c r="K180" s="202"/>
      <c r="L180" s="208"/>
      <c r="M180" s="209"/>
      <c r="N180" s="210"/>
      <c r="O180" s="210"/>
      <c r="P180" s="210"/>
      <c r="Q180" s="210"/>
      <c r="R180" s="210"/>
      <c r="S180" s="210"/>
      <c r="T180" s="211"/>
      <c r="AT180" s="212" t="s">
        <v>151</v>
      </c>
      <c r="AU180" s="212" t="s">
        <v>88</v>
      </c>
      <c r="AV180" s="11" t="s">
        <v>88</v>
      </c>
      <c r="AW180" s="11" t="s">
        <v>37</v>
      </c>
      <c r="AX180" s="11" t="s">
        <v>73</v>
      </c>
      <c r="AY180" s="212" t="s">
        <v>142</v>
      </c>
    </row>
    <row r="181" spans="2:65" s="12" customFormat="1">
      <c r="B181" s="213"/>
      <c r="C181" s="214"/>
      <c r="D181" s="215" t="s">
        <v>151</v>
      </c>
      <c r="E181" s="216" t="s">
        <v>30</v>
      </c>
      <c r="F181" s="217" t="s">
        <v>154</v>
      </c>
      <c r="G181" s="214"/>
      <c r="H181" s="218">
        <v>5</v>
      </c>
      <c r="I181" s="219"/>
      <c r="J181" s="214"/>
      <c r="K181" s="214"/>
      <c r="L181" s="220"/>
      <c r="M181" s="221"/>
      <c r="N181" s="222"/>
      <c r="O181" s="222"/>
      <c r="P181" s="222"/>
      <c r="Q181" s="222"/>
      <c r="R181" s="222"/>
      <c r="S181" s="222"/>
      <c r="T181" s="223"/>
      <c r="AT181" s="224" t="s">
        <v>151</v>
      </c>
      <c r="AU181" s="224" t="s">
        <v>88</v>
      </c>
      <c r="AV181" s="12" t="s">
        <v>149</v>
      </c>
      <c r="AW181" s="12" t="s">
        <v>37</v>
      </c>
      <c r="AX181" s="12" t="s">
        <v>78</v>
      </c>
      <c r="AY181" s="224" t="s">
        <v>142</v>
      </c>
    </row>
    <row r="182" spans="2:65" s="1" customFormat="1" ht="31.5" customHeight="1">
      <c r="B182" s="41"/>
      <c r="C182" s="189" t="s">
        <v>293</v>
      </c>
      <c r="D182" s="189" t="s">
        <v>144</v>
      </c>
      <c r="E182" s="190" t="s">
        <v>294</v>
      </c>
      <c r="F182" s="191" t="s">
        <v>295</v>
      </c>
      <c r="G182" s="192" t="s">
        <v>157</v>
      </c>
      <c r="H182" s="193">
        <v>0.2</v>
      </c>
      <c r="I182" s="194"/>
      <c r="J182" s="195">
        <f>ROUND(I182*H182,2)</f>
        <v>0</v>
      </c>
      <c r="K182" s="191" t="s">
        <v>148</v>
      </c>
      <c r="L182" s="61"/>
      <c r="M182" s="196" t="s">
        <v>30</v>
      </c>
      <c r="N182" s="197" t="s">
        <v>44</v>
      </c>
      <c r="O182" s="42"/>
      <c r="P182" s="198">
        <f>O182*H182</f>
        <v>0</v>
      </c>
      <c r="Q182" s="198">
        <v>2.82E-3</v>
      </c>
      <c r="R182" s="198">
        <f>Q182*H182</f>
        <v>5.6400000000000005E-4</v>
      </c>
      <c r="S182" s="198">
        <v>0.10100000000000001</v>
      </c>
      <c r="T182" s="199">
        <f>S182*H182</f>
        <v>2.0200000000000003E-2</v>
      </c>
      <c r="AR182" s="24" t="s">
        <v>149</v>
      </c>
      <c r="AT182" s="24" t="s">
        <v>144</v>
      </c>
      <c r="AU182" s="24" t="s">
        <v>88</v>
      </c>
      <c r="AY182" s="24" t="s">
        <v>142</v>
      </c>
      <c r="BE182" s="200">
        <f>IF(N182="základní",J182,0)</f>
        <v>0</v>
      </c>
      <c r="BF182" s="200">
        <f>IF(N182="snížená",J182,0)</f>
        <v>0</v>
      </c>
      <c r="BG182" s="200">
        <f>IF(N182="zákl. přenesená",J182,0)</f>
        <v>0</v>
      </c>
      <c r="BH182" s="200">
        <f>IF(N182="sníž. přenesená",J182,0)</f>
        <v>0</v>
      </c>
      <c r="BI182" s="200">
        <f>IF(N182="nulová",J182,0)</f>
        <v>0</v>
      </c>
      <c r="BJ182" s="24" t="s">
        <v>78</v>
      </c>
      <c r="BK182" s="200">
        <f>ROUND(I182*H182,2)</f>
        <v>0</v>
      </c>
      <c r="BL182" s="24" t="s">
        <v>149</v>
      </c>
      <c r="BM182" s="24" t="s">
        <v>296</v>
      </c>
    </row>
    <row r="183" spans="2:65" s="11" customFormat="1">
      <c r="B183" s="201"/>
      <c r="C183" s="202"/>
      <c r="D183" s="203" t="s">
        <v>151</v>
      </c>
      <c r="E183" s="204" t="s">
        <v>30</v>
      </c>
      <c r="F183" s="205" t="s">
        <v>297</v>
      </c>
      <c r="G183" s="202"/>
      <c r="H183" s="206">
        <v>0.2</v>
      </c>
      <c r="I183" s="207"/>
      <c r="J183" s="202"/>
      <c r="K183" s="202"/>
      <c r="L183" s="208"/>
      <c r="M183" s="209"/>
      <c r="N183" s="210"/>
      <c r="O183" s="210"/>
      <c r="P183" s="210"/>
      <c r="Q183" s="210"/>
      <c r="R183" s="210"/>
      <c r="S183" s="210"/>
      <c r="T183" s="211"/>
      <c r="AT183" s="212" t="s">
        <v>151</v>
      </c>
      <c r="AU183" s="212" t="s">
        <v>88</v>
      </c>
      <c r="AV183" s="11" t="s">
        <v>88</v>
      </c>
      <c r="AW183" s="11" t="s">
        <v>37</v>
      </c>
      <c r="AX183" s="11" t="s">
        <v>73</v>
      </c>
      <c r="AY183" s="212" t="s">
        <v>142</v>
      </c>
    </row>
    <row r="184" spans="2:65" s="12" customFormat="1">
      <c r="B184" s="213"/>
      <c r="C184" s="214"/>
      <c r="D184" s="215" t="s">
        <v>151</v>
      </c>
      <c r="E184" s="216" t="s">
        <v>30</v>
      </c>
      <c r="F184" s="217" t="s">
        <v>154</v>
      </c>
      <c r="G184" s="214"/>
      <c r="H184" s="218">
        <v>0.2</v>
      </c>
      <c r="I184" s="219"/>
      <c r="J184" s="214"/>
      <c r="K184" s="214"/>
      <c r="L184" s="220"/>
      <c r="M184" s="221"/>
      <c r="N184" s="222"/>
      <c r="O184" s="222"/>
      <c r="P184" s="222"/>
      <c r="Q184" s="222"/>
      <c r="R184" s="222"/>
      <c r="S184" s="222"/>
      <c r="T184" s="223"/>
      <c r="AT184" s="224" t="s">
        <v>151</v>
      </c>
      <c r="AU184" s="224" t="s">
        <v>88</v>
      </c>
      <c r="AV184" s="12" t="s">
        <v>149</v>
      </c>
      <c r="AW184" s="12" t="s">
        <v>37</v>
      </c>
      <c r="AX184" s="12" t="s">
        <v>78</v>
      </c>
      <c r="AY184" s="224" t="s">
        <v>142</v>
      </c>
    </row>
    <row r="185" spans="2:65" s="1" customFormat="1" ht="31.5" customHeight="1">
      <c r="B185" s="41"/>
      <c r="C185" s="189" t="s">
        <v>298</v>
      </c>
      <c r="D185" s="189" t="s">
        <v>144</v>
      </c>
      <c r="E185" s="190" t="s">
        <v>299</v>
      </c>
      <c r="F185" s="191" t="s">
        <v>300</v>
      </c>
      <c r="G185" s="192" t="s">
        <v>157</v>
      </c>
      <c r="H185" s="193">
        <v>0.8</v>
      </c>
      <c r="I185" s="194"/>
      <c r="J185" s="195">
        <f>ROUND(I185*H185,2)</f>
        <v>0</v>
      </c>
      <c r="K185" s="191" t="s">
        <v>148</v>
      </c>
      <c r="L185" s="61"/>
      <c r="M185" s="196" t="s">
        <v>30</v>
      </c>
      <c r="N185" s="197" t="s">
        <v>44</v>
      </c>
      <c r="O185" s="42"/>
      <c r="P185" s="198">
        <f>O185*H185</f>
        <v>0</v>
      </c>
      <c r="Q185" s="198">
        <v>3.3400000000000001E-3</v>
      </c>
      <c r="R185" s="198">
        <f>Q185*H185</f>
        <v>2.6720000000000003E-3</v>
      </c>
      <c r="S185" s="198">
        <v>0.159</v>
      </c>
      <c r="T185" s="199">
        <f>S185*H185</f>
        <v>0.12720000000000001</v>
      </c>
      <c r="AR185" s="24" t="s">
        <v>149</v>
      </c>
      <c r="AT185" s="24" t="s">
        <v>144</v>
      </c>
      <c r="AU185" s="24" t="s">
        <v>88</v>
      </c>
      <c r="AY185" s="24" t="s">
        <v>142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24" t="s">
        <v>78</v>
      </c>
      <c r="BK185" s="200">
        <f>ROUND(I185*H185,2)</f>
        <v>0</v>
      </c>
      <c r="BL185" s="24" t="s">
        <v>149</v>
      </c>
      <c r="BM185" s="24" t="s">
        <v>301</v>
      </c>
    </row>
    <row r="186" spans="2:65" s="11" customFormat="1">
      <c r="B186" s="201"/>
      <c r="C186" s="202"/>
      <c r="D186" s="203" t="s">
        <v>151</v>
      </c>
      <c r="E186" s="204" t="s">
        <v>30</v>
      </c>
      <c r="F186" s="205" t="s">
        <v>302</v>
      </c>
      <c r="G186" s="202"/>
      <c r="H186" s="206">
        <v>0.8</v>
      </c>
      <c r="I186" s="207"/>
      <c r="J186" s="202"/>
      <c r="K186" s="202"/>
      <c r="L186" s="208"/>
      <c r="M186" s="209"/>
      <c r="N186" s="210"/>
      <c r="O186" s="210"/>
      <c r="P186" s="210"/>
      <c r="Q186" s="210"/>
      <c r="R186" s="210"/>
      <c r="S186" s="210"/>
      <c r="T186" s="211"/>
      <c r="AT186" s="212" t="s">
        <v>151</v>
      </c>
      <c r="AU186" s="212" t="s">
        <v>88</v>
      </c>
      <c r="AV186" s="11" t="s">
        <v>88</v>
      </c>
      <c r="AW186" s="11" t="s">
        <v>37</v>
      </c>
      <c r="AX186" s="11" t="s">
        <v>73</v>
      </c>
      <c r="AY186" s="212" t="s">
        <v>142</v>
      </c>
    </row>
    <row r="187" spans="2:65" s="12" customFormat="1">
      <c r="B187" s="213"/>
      <c r="C187" s="214"/>
      <c r="D187" s="215" t="s">
        <v>151</v>
      </c>
      <c r="E187" s="216" t="s">
        <v>30</v>
      </c>
      <c r="F187" s="217" t="s">
        <v>154</v>
      </c>
      <c r="G187" s="214"/>
      <c r="H187" s="218">
        <v>0.8</v>
      </c>
      <c r="I187" s="219"/>
      <c r="J187" s="214"/>
      <c r="K187" s="214"/>
      <c r="L187" s="220"/>
      <c r="M187" s="221"/>
      <c r="N187" s="222"/>
      <c r="O187" s="222"/>
      <c r="P187" s="222"/>
      <c r="Q187" s="222"/>
      <c r="R187" s="222"/>
      <c r="S187" s="222"/>
      <c r="T187" s="223"/>
      <c r="AT187" s="224" t="s">
        <v>151</v>
      </c>
      <c r="AU187" s="224" t="s">
        <v>88</v>
      </c>
      <c r="AV187" s="12" t="s">
        <v>149</v>
      </c>
      <c r="AW187" s="12" t="s">
        <v>37</v>
      </c>
      <c r="AX187" s="12" t="s">
        <v>78</v>
      </c>
      <c r="AY187" s="224" t="s">
        <v>142</v>
      </c>
    </row>
    <row r="188" spans="2:65" s="1" customFormat="1" ht="57" customHeight="1">
      <c r="B188" s="41"/>
      <c r="C188" s="189" t="s">
        <v>303</v>
      </c>
      <c r="D188" s="189" t="s">
        <v>144</v>
      </c>
      <c r="E188" s="190" t="s">
        <v>304</v>
      </c>
      <c r="F188" s="191" t="s">
        <v>305</v>
      </c>
      <c r="G188" s="192" t="s">
        <v>157</v>
      </c>
      <c r="H188" s="193">
        <v>7</v>
      </c>
      <c r="I188" s="194"/>
      <c r="J188" s="195">
        <f>ROUND(I188*H188,2)</f>
        <v>0</v>
      </c>
      <c r="K188" s="191" t="s">
        <v>148</v>
      </c>
      <c r="L188" s="61"/>
      <c r="M188" s="196" t="s">
        <v>30</v>
      </c>
      <c r="N188" s="197" t="s">
        <v>44</v>
      </c>
      <c r="O188" s="42"/>
      <c r="P188" s="198">
        <f>O188*H188</f>
        <v>0</v>
      </c>
      <c r="Q188" s="198">
        <v>0</v>
      </c>
      <c r="R188" s="198">
        <f>Q188*H188</f>
        <v>0</v>
      </c>
      <c r="S188" s="198">
        <v>0</v>
      </c>
      <c r="T188" s="199">
        <f>S188*H188</f>
        <v>0</v>
      </c>
      <c r="AR188" s="24" t="s">
        <v>149</v>
      </c>
      <c r="AT188" s="24" t="s">
        <v>144</v>
      </c>
      <c r="AU188" s="24" t="s">
        <v>88</v>
      </c>
      <c r="AY188" s="24" t="s">
        <v>142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24" t="s">
        <v>78</v>
      </c>
      <c r="BK188" s="200">
        <f>ROUND(I188*H188,2)</f>
        <v>0</v>
      </c>
      <c r="BL188" s="24" t="s">
        <v>149</v>
      </c>
      <c r="BM188" s="24" t="s">
        <v>306</v>
      </c>
    </row>
    <row r="189" spans="2:65" s="11" customFormat="1">
      <c r="B189" s="201"/>
      <c r="C189" s="202"/>
      <c r="D189" s="203" t="s">
        <v>151</v>
      </c>
      <c r="E189" s="204" t="s">
        <v>30</v>
      </c>
      <c r="F189" s="205" t="s">
        <v>96</v>
      </c>
      <c r="G189" s="202"/>
      <c r="H189" s="206">
        <v>7</v>
      </c>
      <c r="I189" s="207"/>
      <c r="J189" s="202"/>
      <c r="K189" s="202"/>
      <c r="L189" s="208"/>
      <c r="M189" s="209"/>
      <c r="N189" s="210"/>
      <c r="O189" s="210"/>
      <c r="P189" s="210"/>
      <c r="Q189" s="210"/>
      <c r="R189" s="210"/>
      <c r="S189" s="210"/>
      <c r="T189" s="211"/>
      <c r="AT189" s="212" t="s">
        <v>151</v>
      </c>
      <c r="AU189" s="212" t="s">
        <v>88</v>
      </c>
      <c r="AV189" s="11" t="s">
        <v>88</v>
      </c>
      <c r="AW189" s="11" t="s">
        <v>37</v>
      </c>
      <c r="AX189" s="11" t="s">
        <v>73</v>
      </c>
      <c r="AY189" s="212" t="s">
        <v>142</v>
      </c>
    </row>
    <row r="190" spans="2:65" s="12" customFormat="1">
      <c r="B190" s="213"/>
      <c r="C190" s="214"/>
      <c r="D190" s="215" t="s">
        <v>151</v>
      </c>
      <c r="E190" s="216" t="s">
        <v>30</v>
      </c>
      <c r="F190" s="217" t="s">
        <v>154</v>
      </c>
      <c r="G190" s="214"/>
      <c r="H190" s="218">
        <v>7</v>
      </c>
      <c r="I190" s="219"/>
      <c r="J190" s="214"/>
      <c r="K190" s="214"/>
      <c r="L190" s="220"/>
      <c r="M190" s="221"/>
      <c r="N190" s="222"/>
      <c r="O190" s="222"/>
      <c r="P190" s="222"/>
      <c r="Q190" s="222"/>
      <c r="R190" s="222"/>
      <c r="S190" s="222"/>
      <c r="T190" s="223"/>
      <c r="AT190" s="224" t="s">
        <v>151</v>
      </c>
      <c r="AU190" s="224" t="s">
        <v>88</v>
      </c>
      <c r="AV190" s="12" t="s">
        <v>149</v>
      </c>
      <c r="AW190" s="12" t="s">
        <v>37</v>
      </c>
      <c r="AX190" s="12" t="s">
        <v>78</v>
      </c>
      <c r="AY190" s="224" t="s">
        <v>142</v>
      </c>
    </row>
    <row r="191" spans="2:65" s="1" customFormat="1" ht="44.25" customHeight="1">
      <c r="B191" s="41"/>
      <c r="C191" s="189" t="s">
        <v>307</v>
      </c>
      <c r="D191" s="189" t="s">
        <v>144</v>
      </c>
      <c r="E191" s="190" t="s">
        <v>308</v>
      </c>
      <c r="F191" s="191" t="s">
        <v>309</v>
      </c>
      <c r="G191" s="192" t="s">
        <v>147</v>
      </c>
      <c r="H191" s="193">
        <v>53.94</v>
      </c>
      <c r="I191" s="194"/>
      <c r="J191" s="195">
        <f>ROUND(I191*H191,2)</f>
        <v>0</v>
      </c>
      <c r="K191" s="191" t="s">
        <v>148</v>
      </c>
      <c r="L191" s="61"/>
      <c r="M191" s="196" t="s">
        <v>30</v>
      </c>
      <c r="N191" s="197" t="s">
        <v>44</v>
      </c>
      <c r="O191" s="42"/>
      <c r="P191" s="198">
        <f>O191*H191</f>
        <v>0</v>
      </c>
      <c r="Q191" s="198">
        <v>0</v>
      </c>
      <c r="R191" s="198">
        <f>Q191*H191</f>
        <v>0</v>
      </c>
      <c r="S191" s="198">
        <v>0</v>
      </c>
      <c r="T191" s="199">
        <f>S191*H191</f>
        <v>0</v>
      </c>
      <c r="AR191" s="24" t="s">
        <v>149</v>
      </c>
      <c r="AT191" s="24" t="s">
        <v>144</v>
      </c>
      <c r="AU191" s="24" t="s">
        <v>88</v>
      </c>
      <c r="AY191" s="24" t="s">
        <v>142</v>
      </c>
      <c r="BE191" s="200">
        <f>IF(N191="základní",J191,0)</f>
        <v>0</v>
      </c>
      <c r="BF191" s="200">
        <f>IF(N191="snížená",J191,0)</f>
        <v>0</v>
      </c>
      <c r="BG191" s="200">
        <f>IF(N191="zákl. přenesená",J191,0)</f>
        <v>0</v>
      </c>
      <c r="BH191" s="200">
        <f>IF(N191="sníž. přenesená",J191,0)</f>
        <v>0</v>
      </c>
      <c r="BI191" s="200">
        <f>IF(N191="nulová",J191,0)</f>
        <v>0</v>
      </c>
      <c r="BJ191" s="24" t="s">
        <v>78</v>
      </c>
      <c r="BK191" s="200">
        <f>ROUND(I191*H191,2)</f>
        <v>0</v>
      </c>
      <c r="BL191" s="24" t="s">
        <v>149</v>
      </c>
      <c r="BM191" s="24" t="s">
        <v>310</v>
      </c>
    </row>
    <row r="192" spans="2:65" s="11" customFormat="1">
      <c r="B192" s="201"/>
      <c r="C192" s="202"/>
      <c r="D192" s="203" t="s">
        <v>151</v>
      </c>
      <c r="E192" s="204" t="s">
        <v>30</v>
      </c>
      <c r="F192" s="205" t="s">
        <v>311</v>
      </c>
      <c r="G192" s="202"/>
      <c r="H192" s="206">
        <v>53.94</v>
      </c>
      <c r="I192" s="207"/>
      <c r="J192" s="202"/>
      <c r="K192" s="202"/>
      <c r="L192" s="208"/>
      <c r="M192" s="209"/>
      <c r="N192" s="210"/>
      <c r="O192" s="210"/>
      <c r="P192" s="210"/>
      <c r="Q192" s="210"/>
      <c r="R192" s="210"/>
      <c r="S192" s="210"/>
      <c r="T192" s="211"/>
      <c r="AT192" s="212" t="s">
        <v>151</v>
      </c>
      <c r="AU192" s="212" t="s">
        <v>88</v>
      </c>
      <c r="AV192" s="11" t="s">
        <v>88</v>
      </c>
      <c r="AW192" s="11" t="s">
        <v>37</v>
      </c>
      <c r="AX192" s="11" t="s">
        <v>73</v>
      </c>
      <c r="AY192" s="212" t="s">
        <v>142</v>
      </c>
    </row>
    <row r="193" spans="2:65" s="12" customFormat="1">
      <c r="B193" s="213"/>
      <c r="C193" s="214"/>
      <c r="D193" s="203" t="s">
        <v>151</v>
      </c>
      <c r="E193" s="259" t="s">
        <v>30</v>
      </c>
      <c r="F193" s="260" t="s">
        <v>154</v>
      </c>
      <c r="G193" s="214"/>
      <c r="H193" s="261">
        <v>53.94</v>
      </c>
      <c r="I193" s="219"/>
      <c r="J193" s="214"/>
      <c r="K193" s="214"/>
      <c r="L193" s="220"/>
      <c r="M193" s="221"/>
      <c r="N193" s="222"/>
      <c r="O193" s="222"/>
      <c r="P193" s="222"/>
      <c r="Q193" s="222"/>
      <c r="R193" s="222"/>
      <c r="S193" s="222"/>
      <c r="T193" s="223"/>
      <c r="AT193" s="224" t="s">
        <v>151</v>
      </c>
      <c r="AU193" s="224" t="s">
        <v>88</v>
      </c>
      <c r="AV193" s="12" t="s">
        <v>149</v>
      </c>
      <c r="AW193" s="12" t="s">
        <v>37</v>
      </c>
      <c r="AX193" s="12" t="s">
        <v>78</v>
      </c>
      <c r="AY193" s="224" t="s">
        <v>142</v>
      </c>
    </row>
    <row r="194" spans="2:65" s="10" customFormat="1" ht="29.85" customHeight="1">
      <c r="B194" s="172"/>
      <c r="C194" s="173"/>
      <c r="D194" s="186" t="s">
        <v>72</v>
      </c>
      <c r="E194" s="187" t="s">
        <v>312</v>
      </c>
      <c r="F194" s="187" t="s">
        <v>313</v>
      </c>
      <c r="G194" s="173"/>
      <c r="H194" s="173"/>
      <c r="I194" s="176"/>
      <c r="J194" s="188">
        <f>BK194</f>
        <v>0</v>
      </c>
      <c r="K194" s="173"/>
      <c r="L194" s="178"/>
      <c r="M194" s="179"/>
      <c r="N194" s="180"/>
      <c r="O194" s="180"/>
      <c r="P194" s="181">
        <f>SUM(P195:P213)</f>
        <v>0</v>
      </c>
      <c r="Q194" s="180"/>
      <c r="R194" s="181">
        <f>SUM(R195:R213)</f>
        <v>0</v>
      </c>
      <c r="S194" s="180"/>
      <c r="T194" s="182">
        <f>SUM(T195:T213)</f>
        <v>0</v>
      </c>
      <c r="AR194" s="183" t="s">
        <v>78</v>
      </c>
      <c r="AT194" s="184" t="s">
        <v>72</v>
      </c>
      <c r="AU194" s="184" t="s">
        <v>78</v>
      </c>
      <c r="AY194" s="183" t="s">
        <v>142</v>
      </c>
      <c r="BK194" s="185">
        <f>SUM(BK195:BK213)</f>
        <v>0</v>
      </c>
    </row>
    <row r="195" spans="2:65" s="1" customFormat="1" ht="22.5" customHeight="1">
      <c r="B195" s="41"/>
      <c r="C195" s="189" t="s">
        <v>314</v>
      </c>
      <c r="D195" s="189" t="s">
        <v>144</v>
      </c>
      <c r="E195" s="190" t="s">
        <v>315</v>
      </c>
      <c r="F195" s="191" t="s">
        <v>316</v>
      </c>
      <c r="G195" s="192" t="s">
        <v>207</v>
      </c>
      <c r="H195" s="193">
        <v>0.14699999999999999</v>
      </c>
      <c r="I195" s="194"/>
      <c r="J195" s="195">
        <f>ROUND(I195*H195,2)</f>
        <v>0</v>
      </c>
      <c r="K195" s="191" t="s">
        <v>148</v>
      </c>
      <c r="L195" s="61"/>
      <c r="M195" s="196" t="s">
        <v>30</v>
      </c>
      <c r="N195" s="197" t="s">
        <v>44</v>
      </c>
      <c r="O195" s="42"/>
      <c r="P195" s="198">
        <f>O195*H195</f>
        <v>0</v>
      </c>
      <c r="Q195" s="198">
        <v>0</v>
      </c>
      <c r="R195" s="198">
        <f>Q195*H195</f>
        <v>0</v>
      </c>
      <c r="S195" s="198">
        <v>0</v>
      </c>
      <c r="T195" s="199">
        <f>S195*H195</f>
        <v>0</v>
      </c>
      <c r="AR195" s="24" t="s">
        <v>149</v>
      </c>
      <c r="AT195" s="24" t="s">
        <v>144</v>
      </c>
      <c r="AU195" s="24" t="s">
        <v>88</v>
      </c>
      <c r="AY195" s="24" t="s">
        <v>142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24" t="s">
        <v>78</v>
      </c>
      <c r="BK195" s="200">
        <f>ROUND(I195*H195,2)</f>
        <v>0</v>
      </c>
      <c r="BL195" s="24" t="s">
        <v>149</v>
      </c>
      <c r="BM195" s="24" t="s">
        <v>317</v>
      </c>
    </row>
    <row r="196" spans="2:65" s="11" customFormat="1">
      <c r="B196" s="201"/>
      <c r="C196" s="202"/>
      <c r="D196" s="203" t="s">
        <v>151</v>
      </c>
      <c r="E196" s="204" t="s">
        <v>30</v>
      </c>
      <c r="F196" s="205" t="s">
        <v>318</v>
      </c>
      <c r="G196" s="202"/>
      <c r="H196" s="206">
        <v>0.14699999999999999</v>
      </c>
      <c r="I196" s="207"/>
      <c r="J196" s="202"/>
      <c r="K196" s="202"/>
      <c r="L196" s="208"/>
      <c r="M196" s="209"/>
      <c r="N196" s="210"/>
      <c r="O196" s="210"/>
      <c r="P196" s="210"/>
      <c r="Q196" s="210"/>
      <c r="R196" s="210"/>
      <c r="S196" s="210"/>
      <c r="T196" s="211"/>
      <c r="AT196" s="212" t="s">
        <v>151</v>
      </c>
      <c r="AU196" s="212" t="s">
        <v>88</v>
      </c>
      <c r="AV196" s="11" t="s">
        <v>88</v>
      </c>
      <c r="AW196" s="11" t="s">
        <v>37</v>
      </c>
      <c r="AX196" s="11" t="s">
        <v>73</v>
      </c>
      <c r="AY196" s="212" t="s">
        <v>142</v>
      </c>
    </row>
    <row r="197" spans="2:65" s="12" customFormat="1">
      <c r="B197" s="213"/>
      <c r="C197" s="214"/>
      <c r="D197" s="215" t="s">
        <v>151</v>
      </c>
      <c r="E197" s="216" t="s">
        <v>30</v>
      </c>
      <c r="F197" s="217" t="s">
        <v>154</v>
      </c>
      <c r="G197" s="214"/>
      <c r="H197" s="218">
        <v>0.14699999999999999</v>
      </c>
      <c r="I197" s="219"/>
      <c r="J197" s="214"/>
      <c r="K197" s="214"/>
      <c r="L197" s="220"/>
      <c r="M197" s="221"/>
      <c r="N197" s="222"/>
      <c r="O197" s="222"/>
      <c r="P197" s="222"/>
      <c r="Q197" s="222"/>
      <c r="R197" s="222"/>
      <c r="S197" s="222"/>
      <c r="T197" s="223"/>
      <c r="AT197" s="224" t="s">
        <v>151</v>
      </c>
      <c r="AU197" s="224" t="s">
        <v>88</v>
      </c>
      <c r="AV197" s="12" t="s">
        <v>149</v>
      </c>
      <c r="AW197" s="12" t="s">
        <v>37</v>
      </c>
      <c r="AX197" s="12" t="s">
        <v>78</v>
      </c>
      <c r="AY197" s="224" t="s">
        <v>142</v>
      </c>
    </row>
    <row r="198" spans="2:65" s="1" customFormat="1" ht="22.5" customHeight="1">
      <c r="B198" s="41"/>
      <c r="C198" s="189" t="s">
        <v>319</v>
      </c>
      <c r="D198" s="189" t="s">
        <v>144</v>
      </c>
      <c r="E198" s="190" t="s">
        <v>320</v>
      </c>
      <c r="F198" s="191" t="s">
        <v>321</v>
      </c>
      <c r="G198" s="192" t="s">
        <v>207</v>
      </c>
      <c r="H198" s="193">
        <v>0.315</v>
      </c>
      <c r="I198" s="194"/>
      <c r="J198" s="195">
        <f>ROUND(I198*H198,2)</f>
        <v>0</v>
      </c>
      <c r="K198" s="191" t="s">
        <v>148</v>
      </c>
      <c r="L198" s="61"/>
      <c r="M198" s="196" t="s">
        <v>30</v>
      </c>
      <c r="N198" s="197" t="s">
        <v>44</v>
      </c>
      <c r="O198" s="42"/>
      <c r="P198" s="198">
        <f>O198*H198</f>
        <v>0</v>
      </c>
      <c r="Q198" s="198">
        <v>0</v>
      </c>
      <c r="R198" s="198">
        <f>Q198*H198</f>
        <v>0</v>
      </c>
      <c r="S198" s="198">
        <v>0</v>
      </c>
      <c r="T198" s="199">
        <f>S198*H198</f>
        <v>0</v>
      </c>
      <c r="AR198" s="24" t="s">
        <v>149</v>
      </c>
      <c r="AT198" s="24" t="s">
        <v>144</v>
      </c>
      <c r="AU198" s="24" t="s">
        <v>88</v>
      </c>
      <c r="AY198" s="24" t="s">
        <v>142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24" t="s">
        <v>78</v>
      </c>
      <c r="BK198" s="200">
        <f>ROUND(I198*H198,2)</f>
        <v>0</v>
      </c>
      <c r="BL198" s="24" t="s">
        <v>149</v>
      </c>
      <c r="BM198" s="24" t="s">
        <v>322</v>
      </c>
    </row>
    <row r="199" spans="2:65" s="11" customFormat="1">
      <c r="B199" s="201"/>
      <c r="C199" s="202"/>
      <c r="D199" s="203" t="s">
        <v>151</v>
      </c>
      <c r="E199" s="204" t="s">
        <v>30</v>
      </c>
      <c r="F199" s="205" t="s">
        <v>323</v>
      </c>
      <c r="G199" s="202"/>
      <c r="H199" s="206">
        <v>0.315</v>
      </c>
      <c r="I199" s="207"/>
      <c r="J199" s="202"/>
      <c r="K199" s="202"/>
      <c r="L199" s="208"/>
      <c r="M199" s="209"/>
      <c r="N199" s="210"/>
      <c r="O199" s="210"/>
      <c r="P199" s="210"/>
      <c r="Q199" s="210"/>
      <c r="R199" s="210"/>
      <c r="S199" s="210"/>
      <c r="T199" s="211"/>
      <c r="AT199" s="212" t="s">
        <v>151</v>
      </c>
      <c r="AU199" s="212" t="s">
        <v>88</v>
      </c>
      <c r="AV199" s="11" t="s">
        <v>88</v>
      </c>
      <c r="AW199" s="11" t="s">
        <v>37</v>
      </c>
      <c r="AX199" s="11" t="s">
        <v>73</v>
      </c>
      <c r="AY199" s="212" t="s">
        <v>142</v>
      </c>
    </row>
    <row r="200" spans="2:65" s="12" customFormat="1">
      <c r="B200" s="213"/>
      <c r="C200" s="214"/>
      <c r="D200" s="215" t="s">
        <v>151</v>
      </c>
      <c r="E200" s="216" t="s">
        <v>30</v>
      </c>
      <c r="F200" s="217" t="s">
        <v>154</v>
      </c>
      <c r="G200" s="214"/>
      <c r="H200" s="218">
        <v>0.315</v>
      </c>
      <c r="I200" s="219"/>
      <c r="J200" s="214"/>
      <c r="K200" s="214"/>
      <c r="L200" s="220"/>
      <c r="M200" s="221"/>
      <c r="N200" s="222"/>
      <c r="O200" s="222"/>
      <c r="P200" s="222"/>
      <c r="Q200" s="222"/>
      <c r="R200" s="222"/>
      <c r="S200" s="222"/>
      <c r="T200" s="223"/>
      <c r="AT200" s="224" t="s">
        <v>151</v>
      </c>
      <c r="AU200" s="224" t="s">
        <v>88</v>
      </c>
      <c r="AV200" s="12" t="s">
        <v>149</v>
      </c>
      <c r="AW200" s="12" t="s">
        <v>37</v>
      </c>
      <c r="AX200" s="12" t="s">
        <v>78</v>
      </c>
      <c r="AY200" s="224" t="s">
        <v>142</v>
      </c>
    </row>
    <row r="201" spans="2:65" s="1" customFormat="1" ht="31.5" customHeight="1">
      <c r="B201" s="41"/>
      <c r="C201" s="189" t="s">
        <v>324</v>
      </c>
      <c r="D201" s="189" t="s">
        <v>144</v>
      </c>
      <c r="E201" s="190" t="s">
        <v>325</v>
      </c>
      <c r="F201" s="191" t="s">
        <v>326</v>
      </c>
      <c r="G201" s="192" t="s">
        <v>207</v>
      </c>
      <c r="H201" s="193">
        <v>0.14699999999999999</v>
      </c>
      <c r="I201" s="194"/>
      <c r="J201" s="195">
        <f>ROUND(I201*H201,2)</f>
        <v>0</v>
      </c>
      <c r="K201" s="191" t="s">
        <v>148</v>
      </c>
      <c r="L201" s="61"/>
      <c r="M201" s="196" t="s">
        <v>30</v>
      </c>
      <c r="N201" s="197" t="s">
        <v>44</v>
      </c>
      <c r="O201" s="42"/>
      <c r="P201" s="198">
        <f>O201*H201</f>
        <v>0</v>
      </c>
      <c r="Q201" s="198">
        <v>0</v>
      </c>
      <c r="R201" s="198">
        <f>Q201*H201</f>
        <v>0</v>
      </c>
      <c r="S201" s="198">
        <v>0</v>
      </c>
      <c r="T201" s="199">
        <f>S201*H201</f>
        <v>0</v>
      </c>
      <c r="AR201" s="24" t="s">
        <v>149</v>
      </c>
      <c r="AT201" s="24" t="s">
        <v>144</v>
      </c>
      <c r="AU201" s="24" t="s">
        <v>88</v>
      </c>
      <c r="AY201" s="24" t="s">
        <v>142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24" t="s">
        <v>78</v>
      </c>
      <c r="BK201" s="200">
        <f>ROUND(I201*H201,2)</f>
        <v>0</v>
      </c>
      <c r="BL201" s="24" t="s">
        <v>149</v>
      </c>
      <c r="BM201" s="24" t="s">
        <v>327</v>
      </c>
    </row>
    <row r="202" spans="2:65" s="13" customFormat="1" ht="27">
      <c r="B202" s="225"/>
      <c r="C202" s="226"/>
      <c r="D202" s="203" t="s">
        <v>151</v>
      </c>
      <c r="E202" s="227" t="s">
        <v>30</v>
      </c>
      <c r="F202" s="228" t="s">
        <v>328</v>
      </c>
      <c r="G202" s="226"/>
      <c r="H202" s="229" t="s">
        <v>30</v>
      </c>
      <c r="I202" s="230"/>
      <c r="J202" s="226"/>
      <c r="K202" s="226"/>
      <c r="L202" s="231"/>
      <c r="M202" s="232"/>
      <c r="N202" s="233"/>
      <c r="O202" s="233"/>
      <c r="P202" s="233"/>
      <c r="Q202" s="233"/>
      <c r="R202" s="233"/>
      <c r="S202" s="233"/>
      <c r="T202" s="234"/>
      <c r="AT202" s="235" t="s">
        <v>151</v>
      </c>
      <c r="AU202" s="235" t="s">
        <v>88</v>
      </c>
      <c r="AV202" s="13" t="s">
        <v>78</v>
      </c>
      <c r="AW202" s="13" t="s">
        <v>37</v>
      </c>
      <c r="AX202" s="13" t="s">
        <v>73</v>
      </c>
      <c r="AY202" s="235" t="s">
        <v>142</v>
      </c>
    </row>
    <row r="203" spans="2:65" s="11" customFormat="1">
      <c r="B203" s="201"/>
      <c r="C203" s="202"/>
      <c r="D203" s="203" t="s">
        <v>151</v>
      </c>
      <c r="E203" s="204" t="s">
        <v>30</v>
      </c>
      <c r="F203" s="205" t="s">
        <v>329</v>
      </c>
      <c r="G203" s="202"/>
      <c r="H203" s="206">
        <v>0.14699999999999999</v>
      </c>
      <c r="I203" s="207"/>
      <c r="J203" s="202"/>
      <c r="K203" s="202"/>
      <c r="L203" s="208"/>
      <c r="M203" s="209"/>
      <c r="N203" s="210"/>
      <c r="O203" s="210"/>
      <c r="P203" s="210"/>
      <c r="Q203" s="210"/>
      <c r="R203" s="210"/>
      <c r="S203" s="210"/>
      <c r="T203" s="211"/>
      <c r="AT203" s="212" t="s">
        <v>151</v>
      </c>
      <c r="AU203" s="212" t="s">
        <v>88</v>
      </c>
      <c r="AV203" s="11" t="s">
        <v>88</v>
      </c>
      <c r="AW203" s="11" t="s">
        <v>37</v>
      </c>
      <c r="AX203" s="11" t="s">
        <v>73</v>
      </c>
      <c r="AY203" s="212" t="s">
        <v>142</v>
      </c>
    </row>
    <row r="204" spans="2:65" s="12" customFormat="1">
      <c r="B204" s="213"/>
      <c r="C204" s="214"/>
      <c r="D204" s="215" t="s">
        <v>151</v>
      </c>
      <c r="E204" s="216" t="s">
        <v>30</v>
      </c>
      <c r="F204" s="217" t="s">
        <v>154</v>
      </c>
      <c r="G204" s="214"/>
      <c r="H204" s="218">
        <v>0.14699999999999999</v>
      </c>
      <c r="I204" s="219"/>
      <c r="J204" s="214"/>
      <c r="K204" s="214"/>
      <c r="L204" s="220"/>
      <c r="M204" s="221"/>
      <c r="N204" s="222"/>
      <c r="O204" s="222"/>
      <c r="P204" s="222"/>
      <c r="Q204" s="222"/>
      <c r="R204" s="222"/>
      <c r="S204" s="222"/>
      <c r="T204" s="223"/>
      <c r="AT204" s="224" t="s">
        <v>151</v>
      </c>
      <c r="AU204" s="224" t="s">
        <v>88</v>
      </c>
      <c r="AV204" s="12" t="s">
        <v>149</v>
      </c>
      <c r="AW204" s="12" t="s">
        <v>37</v>
      </c>
      <c r="AX204" s="12" t="s">
        <v>78</v>
      </c>
      <c r="AY204" s="224" t="s">
        <v>142</v>
      </c>
    </row>
    <row r="205" spans="2:65" s="1" customFormat="1" ht="31.5" customHeight="1">
      <c r="B205" s="41"/>
      <c r="C205" s="189" t="s">
        <v>330</v>
      </c>
      <c r="D205" s="189" t="s">
        <v>144</v>
      </c>
      <c r="E205" s="190" t="s">
        <v>331</v>
      </c>
      <c r="F205" s="191" t="s">
        <v>332</v>
      </c>
      <c r="G205" s="192" t="s">
        <v>207</v>
      </c>
      <c r="H205" s="193">
        <v>3.528</v>
      </c>
      <c r="I205" s="194"/>
      <c r="J205" s="195">
        <f>ROUND(I205*H205,2)</f>
        <v>0</v>
      </c>
      <c r="K205" s="191" t="s">
        <v>148</v>
      </c>
      <c r="L205" s="61"/>
      <c r="M205" s="196" t="s">
        <v>30</v>
      </c>
      <c r="N205" s="197" t="s">
        <v>44</v>
      </c>
      <c r="O205" s="42"/>
      <c r="P205" s="198">
        <f>O205*H205</f>
        <v>0</v>
      </c>
      <c r="Q205" s="198">
        <v>0</v>
      </c>
      <c r="R205" s="198">
        <f>Q205*H205</f>
        <v>0</v>
      </c>
      <c r="S205" s="198">
        <v>0</v>
      </c>
      <c r="T205" s="199">
        <f>S205*H205</f>
        <v>0</v>
      </c>
      <c r="AR205" s="24" t="s">
        <v>149</v>
      </c>
      <c r="AT205" s="24" t="s">
        <v>144</v>
      </c>
      <c r="AU205" s="24" t="s">
        <v>88</v>
      </c>
      <c r="AY205" s="24" t="s">
        <v>142</v>
      </c>
      <c r="BE205" s="200">
        <f>IF(N205="základní",J205,0)</f>
        <v>0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24" t="s">
        <v>78</v>
      </c>
      <c r="BK205" s="200">
        <f>ROUND(I205*H205,2)</f>
        <v>0</v>
      </c>
      <c r="BL205" s="24" t="s">
        <v>149</v>
      </c>
      <c r="BM205" s="24" t="s">
        <v>333</v>
      </c>
    </row>
    <row r="206" spans="2:65" s="13" customFormat="1">
      <c r="B206" s="225"/>
      <c r="C206" s="226"/>
      <c r="D206" s="203" t="s">
        <v>151</v>
      </c>
      <c r="E206" s="227" t="s">
        <v>30</v>
      </c>
      <c r="F206" s="228" t="s">
        <v>334</v>
      </c>
      <c r="G206" s="226"/>
      <c r="H206" s="229" t="s">
        <v>30</v>
      </c>
      <c r="I206" s="230"/>
      <c r="J206" s="226"/>
      <c r="K206" s="226"/>
      <c r="L206" s="231"/>
      <c r="M206" s="232"/>
      <c r="N206" s="233"/>
      <c r="O206" s="233"/>
      <c r="P206" s="233"/>
      <c r="Q206" s="233"/>
      <c r="R206" s="233"/>
      <c r="S206" s="233"/>
      <c r="T206" s="234"/>
      <c r="AT206" s="235" t="s">
        <v>151</v>
      </c>
      <c r="AU206" s="235" t="s">
        <v>88</v>
      </c>
      <c r="AV206" s="13" t="s">
        <v>78</v>
      </c>
      <c r="AW206" s="13" t="s">
        <v>37</v>
      </c>
      <c r="AX206" s="13" t="s">
        <v>73</v>
      </c>
      <c r="AY206" s="235" t="s">
        <v>142</v>
      </c>
    </row>
    <row r="207" spans="2:65" s="11" customFormat="1">
      <c r="B207" s="201"/>
      <c r="C207" s="202"/>
      <c r="D207" s="215" t="s">
        <v>151</v>
      </c>
      <c r="E207" s="262" t="s">
        <v>30</v>
      </c>
      <c r="F207" s="247" t="s">
        <v>335</v>
      </c>
      <c r="G207" s="202"/>
      <c r="H207" s="248">
        <v>3.528</v>
      </c>
      <c r="I207" s="207"/>
      <c r="J207" s="202"/>
      <c r="K207" s="202"/>
      <c r="L207" s="208"/>
      <c r="M207" s="209"/>
      <c r="N207" s="210"/>
      <c r="O207" s="210"/>
      <c r="P207" s="210"/>
      <c r="Q207" s="210"/>
      <c r="R207" s="210"/>
      <c r="S207" s="210"/>
      <c r="T207" s="211"/>
      <c r="AT207" s="212" t="s">
        <v>151</v>
      </c>
      <c r="AU207" s="212" t="s">
        <v>88</v>
      </c>
      <c r="AV207" s="11" t="s">
        <v>88</v>
      </c>
      <c r="AW207" s="11" t="s">
        <v>37</v>
      </c>
      <c r="AX207" s="11" t="s">
        <v>78</v>
      </c>
      <c r="AY207" s="212" t="s">
        <v>142</v>
      </c>
    </row>
    <row r="208" spans="2:65" s="1" customFormat="1" ht="31.5" customHeight="1">
      <c r="B208" s="41"/>
      <c r="C208" s="189" t="s">
        <v>336</v>
      </c>
      <c r="D208" s="189" t="s">
        <v>144</v>
      </c>
      <c r="E208" s="190" t="s">
        <v>337</v>
      </c>
      <c r="F208" s="191" t="s">
        <v>338</v>
      </c>
      <c r="G208" s="192" t="s">
        <v>207</v>
      </c>
      <c r="H208" s="193">
        <v>0.315</v>
      </c>
      <c r="I208" s="194"/>
      <c r="J208" s="195">
        <f>ROUND(I208*H208,2)</f>
        <v>0</v>
      </c>
      <c r="K208" s="191" t="s">
        <v>148</v>
      </c>
      <c r="L208" s="61"/>
      <c r="M208" s="196" t="s">
        <v>30</v>
      </c>
      <c r="N208" s="197" t="s">
        <v>44</v>
      </c>
      <c r="O208" s="42"/>
      <c r="P208" s="198">
        <f>O208*H208</f>
        <v>0</v>
      </c>
      <c r="Q208" s="198">
        <v>0</v>
      </c>
      <c r="R208" s="198">
        <f>Q208*H208</f>
        <v>0</v>
      </c>
      <c r="S208" s="198">
        <v>0</v>
      </c>
      <c r="T208" s="199">
        <f>S208*H208</f>
        <v>0</v>
      </c>
      <c r="AR208" s="24" t="s">
        <v>149</v>
      </c>
      <c r="AT208" s="24" t="s">
        <v>144</v>
      </c>
      <c r="AU208" s="24" t="s">
        <v>88</v>
      </c>
      <c r="AY208" s="24" t="s">
        <v>142</v>
      </c>
      <c r="BE208" s="200">
        <f>IF(N208="základní",J208,0)</f>
        <v>0</v>
      </c>
      <c r="BF208" s="200">
        <f>IF(N208="snížená",J208,0)</f>
        <v>0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24" t="s">
        <v>78</v>
      </c>
      <c r="BK208" s="200">
        <f>ROUND(I208*H208,2)</f>
        <v>0</v>
      </c>
      <c r="BL208" s="24" t="s">
        <v>149</v>
      </c>
      <c r="BM208" s="24" t="s">
        <v>339</v>
      </c>
    </row>
    <row r="209" spans="2:65" s="11" customFormat="1">
      <c r="B209" s="201"/>
      <c r="C209" s="202"/>
      <c r="D209" s="203" t="s">
        <v>151</v>
      </c>
      <c r="E209" s="204" t="s">
        <v>30</v>
      </c>
      <c r="F209" s="205" t="s">
        <v>340</v>
      </c>
      <c r="G209" s="202"/>
      <c r="H209" s="206">
        <v>0.315</v>
      </c>
      <c r="I209" s="207"/>
      <c r="J209" s="202"/>
      <c r="K209" s="202"/>
      <c r="L209" s="208"/>
      <c r="M209" s="209"/>
      <c r="N209" s="210"/>
      <c r="O209" s="210"/>
      <c r="P209" s="210"/>
      <c r="Q209" s="210"/>
      <c r="R209" s="210"/>
      <c r="S209" s="210"/>
      <c r="T209" s="211"/>
      <c r="AT209" s="212" t="s">
        <v>151</v>
      </c>
      <c r="AU209" s="212" t="s">
        <v>88</v>
      </c>
      <c r="AV209" s="11" t="s">
        <v>88</v>
      </c>
      <c r="AW209" s="11" t="s">
        <v>37</v>
      </c>
      <c r="AX209" s="11" t="s">
        <v>73</v>
      </c>
      <c r="AY209" s="212" t="s">
        <v>142</v>
      </c>
    </row>
    <row r="210" spans="2:65" s="12" customFormat="1">
      <c r="B210" s="213"/>
      <c r="C210" s="214"/>
      <c r="D210" s="215" t="s">
        <v>151</v>
      </c>
      <c r="E210" s="216" t="s">
        <v>30</v>
      </c>
      <c r="F210" s="217" t="s">
        <v>154</v>
      </c>
      <c r="G210" s="214"/>
      <c r="H210" s="218">
        <v>0.315</v>
      </c>
      <c r="I210" s="219"/>
      <c r="J210" s="214"/>
      <c r="K210" s="214"/>
      <c r="L210" s="220"/>
      <c r="M210" s="221"/>
      <c r="N210" s="222"/>
      <c r="O210" s="222"/>
      <c r="P210" s="222"/>
      <c r="Q210" s="222"/>
      <c r="R210" s="222"/>
      <c r="S210" s="222"/>
      <c r="T210" s="223"/>
      <c r="AT210" s="224" t="s">
        <v>151</v>
      </c>
      <c r="AU210" s="224" t="s">
        <v>88</v>
      </c>
      <c r="AV210" s="12" t="s">
        <v>149</v>
      </c>
      <c r="AW210" s="12" t="s">
        <v>37</v>
      </c>
      <c r="AX210" s="12" t="s">
        <v>78</v>
      </c>
      <c r="AY210" s="224" t="s">
        <v>142</v>
      </c>
    </row>
    <row r="211" spans="2:65" s="1" customFormat="1" ht="31.5" customHeight="1">
      <c r="B211" s="41"/>
      <c r="C211" s="189" t="s">
        <v>341</v>
      </c>
      <c r="D211" s="189" t="s">
        <v>144</v>
      </c>
      <c r="E211" s="190" t="s">
        <v>342</v>
      </c>
      <c r="F211" s="191" t="s">
        <v>343</v>
      </c>
      <c r="G211" s="192" t="s">
        <v>207</v>
      </c>
      <c r="H211" s="193">
        <v>7.56</v>
      </c>
      <c r="I211" s="194"/>
      <c r="J211" s="195">
        <f>ROUND(I211*H211,2)</f>
        <v>0</v>
      </c>
      <c r="K211" s="191" t="s">
        <v>148</v>
      </c>
      <c r="L211" s="61"/>
      <c r="M211" s="196" t="s">
        <v>30</v>
      </c>
      <c r="N211" s="197" t="s">
        <v>44</v>
      </c>
      <c r="O211" s="42"/>
      <c r="P211" s="198">
        <f>O211*H211</f>
        <v>0</v>
      </c>
      <c r="Q211" s="198">
        <v>0</v>
      </c>
      <c r="R211" s="198">
        <f>Q211*H211</f>
        <v>0</v>
      </c>
      <c r="S211" s="198">
        <v>0</v>
      </c>
      <c r="T211" s="199">
        <f>S211*H211</f>
        <v>0</v>
      </c>
      <c r="AR211" s="24" t="s">
        <v>149</v>
      </c>
      <c r="AT211" s="24" t="s">
        <v>144</v>
      </c>
      <c r="AU211" s="24" t="s">
        <v>88</v>
      </c>
      <c r="AY211" s="24" t="s">
        <v>142</v>
      </c>
      <c r="BE211" s="200">
        <f>IF(N211="základní",J211,0)</f>
        <v>0</v>
      </c>
      <c r="BF211" s="200">
        <f>IF(N211="snížená",J211,0)</f>
        <v>0</v>
      </c>
      <c r="BG211" s="200">
        <f>IF(N211="zákl. přenesená",J211,0)</f>
        <v>0</v>
      </c>
      <c r="BH211" s="200">
        <f>IF(N211="sníž. přenesená",J211,0)</f>
        <v>0</v>
      </c>
      <c r="BI211" s="200">
        <f>IF(N211="nulová",J211,0)</f>
        <v>0</v>
      </c>
      <c r="BJ211" s="24" t="s">
        <v>78</v>
      </c>
      <c r="BK211" s="200">
        <f>ROUND(I211*H211,2)</f>
        <v>0</v>
      </c>
      <c r="BL211" s="24" t="s">
        <v>149</v>
      </c>
      <c r="BM211" s="24" t="s">
        <v>344</v>
      </c>
    </row>
    <row r="212" spans="2:65" s="11" customFormat="1">
      <c r="B212" s="201"/>
      <c r="C212" s="202"/>
      <c r="D212" s="203" t="s">
        <v>151</v>
      </c>
      <c r="E212" s="204" t="s">
        <v>30</v>
      </c>
      <c r="F212" s="205" t="s">
        <v>345</v>
      </c>
      <c r="G212" s="202"/>
      <c r="H212" s="206">
        <v>7.56</v>
      </c>
      <c r="I212" s="207"/>
      <c r="J212" s="202"/>
      <c r="K212" s="202"/>
      <c r="L212" s="208"/>
      <c r="M212" s="209"/>
      <c r="N212" s="210"/>
      <c r="O212" s="210"/>
      <c r="P212" s="210"/>
      <c r="Q212" s="210"/>
      <c r="R212" s="210"/>
      <c r="S212" s="210"/>
      <c r="T212" s="211"/>
      <c r="AT212" s="212" t="s">
        <v>151</v>
      </c>
      <c r="AU212" s="212" t="s">
        <v>88</v>
      </c>
      <c r="AV212" s="11" t="s">
        <v>88</v>
      </c>
      <c r="AW212" s="11" t="s">
        <v>37</v>
      </c>
      <c r="AX212" s="11" t="s">
        <v>73</v>
      </c>
      <c r="AY212" s="212" t="s">
        <v>142</v>
      </c>
    </row>
    <row r="213" spans="2:65" s="12" customFormat="1">
      <c r="B213" s="213"/>
      <c r="C213" s="214"/>
      <c r="D213" s="203" t="s">
        <v>151</v>
      </c>
      <c r="E213" s="259" t="s">
        <v>30</v>
      </c>
      <c r="F213" s="260" t="s">
        <v>154</v>
      </c>
      <c r="G213" s="214"/>
      <c r="H213" s="261">
        <v>7.56</v>
      </c>
      <c r="I213" s="219"/>
      <c r="J213" s="214"/>
      <c r="K213" s="214"/>
      <c r="L213" s="220"/>
      <c r="M213" s="221"/>
      <c r="N213" s="222"/>
      <c r="O213" s="222"/>
      <c r="P213" s="222"/>
      <c r="Q213" s="222"/>
      <c r="R213" s="222"/>
      <c r="S213" s="222"/>
      <c r="T213" s="223"/>
      <c r="AT213" s="224" t="s">
        <v>151</v>
      </c>
      <c r="AU213" s="224" t="s">
        <v>88</v>
      </c>
      <c r="AV213" s="12" t="s">
        <v>149</v>
      </c>
      <c r="AW213" s="12" t="s">
        <v>37</v>
      </c>
      <c r="AX213" s="12" t="s">
        <v>78</v>
      </c>
      <c r="AY213" s="224" t="s">
        <v>142</v>
      </c>
    </row>
    <row r="214" spans="2:65" s="10" customFormat="1" ht="29.85" customHeight="1">
      <c r="B214" s="172"/>
      <c r="C214" s="173"/>
      <c r="D214" s="186" t="s">
        <v>72</v>
      </c>
      <c r="E214" s="187" t="s">
        <v>346</v>
      </c>
      <c r="F214" s="187" t="s">
        <v>347</v>
      </c>
      <c r="G214" s="173"/>
      <c r="H214" s="173"/>
      <c r="I214" s="176"/>
      <c r="J214" s="188">
        <f>BK214</f>
        <v>0</v>
      </c>
      <c r="K214" s="173"/>
      <c r="L214" s="178"/>
      <c r="M214" s="179"/>
      <c r="N214" s="180"/>
      <c r="O214" s="180"/>
      <c r="P214" s="181">
        <f>P215</f>
        <v>0</v>
      </c>
      <c r="Q214" s="180"/>
      <c r="R214" s="181">
        <f>R215</f>
        <v>0</v>
      </c>
      <c r="S214" s="180"/>
      <c r="T214" s="182">
        <f>T215</f>
        <v>0</v>
      </c>
      <c r="AR214" s="183" t="s">
        <v>78</v>
      </c>
      <c r="AT214" s="184" t="s">
        <v>72</v>
      </c>
      <c r="AU214" s="184" t="s">
        <v>78</v>
      </c>
      <c r="AY214" s="183" t="s">
        <v>142</v>
      </c>
      <c r="BK214" s="185">
        <f>BK215</f>
        <v>0</v>
      </c>
    </row>
    <row r="215" spans="2:65" s="1" customFormat="1" ht="44.25" customHeight="1">
      <c r="B215" s="41"/>
      <c r="C215" s="189" t="s">
        <v>348</v>
      </c>
      <c r="D215" s="189" t="s">
        <v>144</v>
      </c>
      <c r="E215" s="190" t="s">
        <v>349</v>
      </c>
      <c r="F215" s="191" t="s">
        <v>350</v>
      </c>
      <c r="G215" s="192" t="s">
        <v>207</v>
      </c>
      <c r="H215" s="193">
        <v>14.065</v>
      </c>
      <c r="I215" s="194"/>
      <c r="J215" s="195">
        <f>ROUND(I215*H215,2)</f>
        <v>0</v>
      </c>
      <c r="K215" s="191" t="s">
        <v>148</v>
      </c>
      <c r="L215" s="61"/>
      <c r="M215" s="196" t="s">
        <v>30</v>
      </c>
      <c r="N215" s="197" t="s">
        <v>44</v>
      </c>
      <c r="O215" s="42"/>
      <c r="P215" s="198">
        <f>O215*H215</f>
        <v>0</v>
      </c>
      <c r="Q215" s="198">
        <v>0</v>
      </c>
      <c r="R215" s="198">
        <f>Q215*H215</f>
        <v>0</v>
      </c>
      <c r="S215" s="198">
        <v>0</v>
      </c>
      <c r="T215" s="199">
        <f>S215*H215</f>
        <v>0</v>
      </c>
      <c r="AR215" s="24" t="s">
        <v>149</v>
      </c>
      <c r="AT215" s="24" t="s">
        <v>144</v>
      </c>
      <c r="AU215" s="24" t="s">
        <v>88</v>
      </c>
      <c r="AY215" s="24" t="s">
        <v>142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24" t="s">
        <v>78</v>
      </c>
      <c r="BK215" s="200">
        <f>ROUND(I215*H215,2)</f>
        <v>0</v>
      </c>
      <c r="BL215" s="24" t="s">
        <v>149</v>
      </c>
      <c r="BM215" s="24" t="s">
        <v>351</v>
      </c>
    </row>
    <row r="216" spans="2:65" s="10" customFormat="1" ht="37.35" customHeight="1">
      <c r="B216" s="172"/>
      <c r="C216" s="173"/>
      <c r="D216" s="186" t="s">
        <v>72</v>
      </c>
      <c r="E216" s="263" t="s">
        <v>352</v>
      </c>
      <c r="F216" s="263" t="s">
        <v>353</v>
      </c>
      <c r="G216" s="173"/>
      <c r="H216" s="173"/>
      <c r="I216" s="176"/>
      <c r="J216" s="264">
        <f>BK216</f>
        <v>0</v>
      </c>
      <c r="K216" s="173"/>
      <c r="L216" s="178"/>
      <c r="M216" s="179"/>
      <c r="N216" s="180"/>
      <c r="O216" s="180"/>
      <c r="P216" s="181">
        <f>SUM(P217:P226)</f>
        <v>0</v>
      </c>
      <c r="Q216" s="180"/>
      <c r="R216" s="181">
        <f>SUM(R217:R226)</f>
        <v>0</v>
      </c>
      <c r="S216" s="180"/>
      <c r="T216" s="182">
        <f>SUM(T217:T226)</f>
        <v>0</v>
      </c>
      <c r="AR216" s="183" t="s">
        <v>149</v>
      </c>
      <c r="AT216" s="184" t="s">
        <v>72</v>
      </c>
      <c r="AU216" s="184" t="s">
        <v>73</v>
      </c>
      <c r="AY216" s="183" t="s">
        <v>142</v>
      </c>
      <c r="BK216" s="185">
        <f>SUM(BK217:BK226)</f>
        <v>0</v>
      </c>
    </row>
    <row r="217" spans="2:65" s="1" customFormat="1" ht="22.5" customHeight="1">
      <c r="B217" s="41"/>
      <c r="C217" s="189" t="s">
        <v>354</v>
      </c>
      <c r="D217" s="189" t="s">
        <v>144</v>
      </c>
      <c r="E217" s="190" t="s">
        <v>355</v>
      </c>
      <c r="F217" s="191" t="s">
        <v>356</v>
      </c>
      <c r="G217" s="192" t="s">
        <v>357</v>
      </c>
      <c r="H217" s="193">
        <v>1</v>
      </c>
      <c r="I217" s="194"/>
      <c r="J217" s="195">
        <f>ROUND(I217*H217,2)</f>
        <v>0</v>
      </c>
      <c r="K217" s="191" t="s">
        <v>30</v>
      </c>
      <c r="L217" s="61"/>
      <c r="M217" s="196" t="s">
        <v>30</v>
      </c>
      <c r="N217" s="197" t="s">
        <v>44</v>
      </c>
      <c r="O217" s="42"/>
      <c r="P217" s="198">
        <f>O217*H217</f>
        <v>0</v>
      </c>
      <c r="Q217" s="198">
        <v>0</v>
      </c>
      <c r="R217" s="198">
        <f>Q217*H217</f>
        <v>0</v>
      </c>
      <c r="S217" s="198">
        <v>0</v>
      </c>
      <c r="T217" s="199">
        <f>S217*H217</f>
        <v>0</v>
      </c>
      <c r="AR217" s="24" t="s">
        <v>149</v>
      </c>
      <c r="AT217" s="24" t="s">
        <v>144</v>
      </c>
      <c r="AU217" s="24" t="s">
        <v>78</v>
      </c>
      <c r="AY217" s="24" t="s">
        <v>142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24" t="s">
        <v>78</v>
      </c>
      <c r="BK217" s="200">
        <f>ROUND(I217*H217,2)</f>
        <v>0</v>
      </c>
      <c r="BL217" s="24" t="s">
        <v>149</v>
      </c>
      <c r="BM217" s="24" t="s">
        <v>358</v>
      </c>
    </row>
    <row r="218" spans="2:65" s="11" customFormat="1">
      <c r="B218" s="201"/>
      <c r="C218" s="202"/>
      <c r="D218" s="203" t="s">
        <v>151</v>
      </c>
      <c r="E218" s="204" t="s">
        <v>30</v>
      </c>
      <c r="F218" s="205" t="s">
        <v>359</v>
      </c>
      <c r="G218" s="202"/>
      <c r="H218" s="206">
        <v>1</v>
      </c>
      <c r="I218" s="207"/>
      <c r="J218" s="202"/>
      <c r="K218" s="202"/>
      <c r="L218" s="208"/>
      <c r="M218" s="209"/>
      <c r="N218" s="210"/>
      <c r="O218" s="210"/>
      <c r="P218" s="210"/>
      <c r="Q218" s="210"/>
      <c r="R218" s="210"/>
      <c r="S218" s="210"/>
      <c r="T218" s="211"/>
      <c r="AT218" s="212" t="s">
        <v>151</v>
      </c>
      <c r="AU218" s="212" t="s">
        <v>78</v>
      </c>
      <c r="AV218" s="11" t="s">
        <v>88</v>
      </c>
      <c r="AW218" s="11" t="s">
        <v>37</v>
      </c>
      <c r="AX218" s="11" t="s">
        <v>73</v>
      </c>
      <c r="AY218" s="212" t="s">
        <v>142</v>
      </c>
    </row>
    <row r="219" spans="2:65" s="12" customFormat="1">
      <c r="B219" s="213"/>
      <c r="C219" s="214"/>
      <c r="D219" s="215" t="s">
        <v>151</v>
      </c>
      <c r="E219" s="216" t="s">
        <v>30</v>
      </c>
      <c r="F219" s="217" t="s">
        <v>154</v>
      </c>
      <c r="G219" s="214"/>
      <c r="H219" s="218">
        <v>1</v>
      </c>
      <c r="I219" s="219"/>
      <c r="J219" s="214"/>
      <c r="K219" s="214"/>
      <c r="L219" s="220"/>
      <c r="M219" s="221"/>
      <c r="N219" s="222"/>
      <c r="O219" s="222"/>
      <c r="P219" s="222"/>
      <c r="Q219" s="222"/>
      <c r="R219" s="222"/>
      <c r="S219" s="222"/>
      <c r="T219" s="223"/>
      <c r="AT219" s="224" t="s">
        <v>151</v>
      </c>
      <c r="AU219" s="224" t="s">
        <v>78</v>
      </c>
      <c r="AV219" s="12" t="s">
        <v>149</v>
      </c>
      <c r="AW219" s="12" t="s">
        <v>37</v>
      </c>
      <c r="AX219" s="12" t="s">
        <v>78</v>
      </c>
      <c r="AY219" s="224" t="s">
        <v>142</v>
      </c>
    </row>
    <row r="220" spans="2:65" s="1" customFormat="1" ht="22.5" customHeight="1">
      <c r="B220" s="41"/>
      <c r="C220" s="189" t="s">
        <v>360</v>
      </c>
      <c r="D220" s="189" t="s">
        <v>144</v>
      </c>
      <c r="E220" s="190" t="s">
        <v>361</v>
      </c>
      <c r="F220" s="191" t="s">
        <v>362</v>
      </c>
      <c r="G220" s="192" t="s">
        <v>357</v>
      </c>
      <c r="H220" s="193">
        <v>1</v>
      </c>
      <c r="I220" s="194"/>
      <c r="J220" s="195">
        <f>ROUND(I220*H220,2)</f>
        <v>0</v>
      </c>
      <c r="K220" s="191" t="s">
        <v>30</v>
      </c>
      <c r="L220" s="61"/>
      <c r="M220" s="196" t="s">
        <v>30</v>
      </c>
      <c r="N220" s="197" t="s">
        <v>44</v>
      </c>
      <c r="O220" s="42"/>
      <c r="P220" s="198">
        <f>O220*H220</f>
        <v>0</v>
      </c>
      <c r="Q220" s="198">
        <v>0</v>
      </c>
      <c r="R220" s="198">
        <f>Q220*H220</f>
        <v>0</v>
      </c>
      <c r="S220" s="198">
        <v>0</v>
      </c>
      <c r="T220" s="199">
        <f>S220*H220</f>
        <v>0</v>
      </c>
      <c r="AR220" s="24" t="s">
        <v>149</v>
      </c>
      <c r="AT220" s="24" t="s">
        <v>144</v>
      </c>
      <c r="AU220" s="24" t="s">
        <v>78</v>
      </c>
      <c r="AY220" s="24" t="s">
        <v>142</v>
      </c>
      <c r="BE220" s="200">
        <f>IF(N220="základní",J220,0)</f>
        <v>0</v>
      </c>
      <c r="BF220" s="200">
        <f>IF(N220="snížená",J220,0)</f>
        <v>0</v>
      </c>
      <c r="BG220" s="200">
        <f>IF(N220="zákl. přenesená",J220,0)</f>
        <v>0</v>
      </c>
      <c r="BH220" s="200">
        <f>IF(N220="sníž. přenesená",J220,0)</f>
        <v>0</v>
      </c>
      <c r="BI220" s="200">
        <f>IF(N220="nulová",J220,0)</f>
        <v>0</v>
      </c>
      <c r="BJ220" s="24" t="s">
        <v>78</v>
      </c>
      <c r="BK220" s="200">
        <f>ROUND(I220*H220,2)</f>
        <v>0</v>
      </c>
      <c r="BL220" s="24" t="s">
        <v>149</v>
      </c>
      <c r="BM220" s="24" t="s">
        <v>363</v>
      </c>
    </row>
    <row r="221" spans="2:65" s="13" customFormat="1">
      <c r="B221" s="225"/>
      <c r="C221" s="226"/>
      <c r="D221" s="203" t="s">
        <v>151</v>
      </c>
      <c r="E221" s="227" t="s">
        <v>30</v>
      </c>
      <c r="F221" s="228" t="s">
        <v>364</v>
      </c>
      <c r="G221" s="226"/>
      <c r="H221" s="229" t="s">
        <v>30</v>
      </c>
      <c r="I221" s="230"/>
      <c r="J221" s="226"/>
      <c r="K221" s="226"/>
      <c r="L221" s="231"/>
      <c r="M221" s="232"/>
      <c r="N221" s="233"/>
      <c r="O221" s="233"/>
      <c r="P221" s="233"/>
      <c r="Q221" s="233"/>
      <c r="R221" s="233"/>
      <c r="S221" s="233"/>
      <c r="T221" s="234"/>
      <c r="AT221" s="235" t="s">
        <v>151</v>
      </c>
      <c r="AU221" s="235" t="s">
        <v>78</v>
      </c>
      <c r="AV221" s="13" t="s">
        <v>78</v>
      </c>
      <c r="AW221" s="13" t="s">
        <v>37</v>
      </c>
      <c r="AX221" s="13" t="s">
        <v>73</v>
      </c>
      <c r="AY221" s="235" t="s">
        <v>142</v>
      </c>
    </row>
    <row r="222" spans="2:65" s="11" customFormat="1">
      <c r="B222" s="201"/>
      <c r="C222" s="202"/>
      <c r="D222" s="203" t="s">
        <v>151</v>
      </c>
      <c r="E222" s="204" t="s">
        <v>30</v>
      </c>
      <c r="F222" s="205" t="s">
        <v>78</v>
      </c>
      <c r="G222" s="202"/>
      <c r="H222" s="206">
        <v>1</v>
      </c>
      <c r="I222" s="207"/>
      <c r="J222" s="202"/>
      <c r="K222" s="202"/>
      <c r="L222" s="208"/>
      <c r="M222" s="209"/>
      <c r="N222" s="210"/>
      <c r="O222" s="210"/>
      <c r="P222" s="210"/>
      <c r="Q222" s="210"/>
      <c r="R222" s="210"/>
      <c r="S222" s="210"/>
      <c r="T222" s="211"/>
      <c r="AT222" s="212" t="s">
        <v>151</v>
      </c>
      <c r="AU222" s="212" t="s">
        <v>78</v>
      </c>
      <c r="AV222" s="11" t="s">
        <v>88</v>
      </c>
      <c r="AW222" s="11" t="s">
        <v>37</v>
      </c>
      <c r="AX222" s="11" t="s">
        <v>73</v>
      </c>
      <c r="AY222" s="212" t="s">
        <v>142</v>
      </c>
    </row>
    <row r="223" spans="2:65" s="12" customFormat="1">
      <c r="B223" s="213"/>
      <c r="C223" s="214"/>
      <c r="D223" s="215" t="s">
        <v>151</v>
      </c>
      <c r="E223" s="216" t="s">
        <v>30</v>
      </c>
      <c r="F223" s="217" t="s">
        <v>154</v>
      </c>
      <c r="G223" s="214"/>
      <c r="H223" s="218">
        <v>1</v>
      </c>
      <c r="I223" s="219"/>
      <c r="J223" s="214"/>
      <c r="K223" s="214"/>
      <c r="L223" s="220"/>
      <c r="M223" s="221"/>
      <c r="N223" s="222"/>
      <c r="O223" s="222"/>
      <c r="P223" s="222"/>
      <c r="Q223" s="222"/>
      <c r="R223" s="222"/>
      <c r="S223" s="222"/>
      <c r="T223" s="223"/>
      <c r="AT223" s="224" t="s">
        <v>151</v>
      </c>
      <c r="AU223" s="224" t="s">
        <v>78</v>
      </c>
      <c r="AV223" s="12" t="s">
        <v>149</v>
      </c>
      <c r="AW223" s="12" t="s">
        <v>37</v>
      </c>
      <c r="AX223" s="12" t="s">
        <v>78</v>
      </c>
      <c r="AY223" s="224" t="s">
        <v>142</v>
      </c>
    </row>
    <row r="224" spans="2:65" s="1" customFormat="1" ht="22.5" customHeight="1">
      <c r="B224" s="41"/>
      <c r="C224" s="189" t="s">
        <v>365</v>
      </c>
      <c r="D224" s="189" t="s">
        <v>144</v>
      </c>
      <c r="E224" s="190" t="s">
        <v>366</v>
      </c>
      <c r="F224" s="191" t="s">
        <v>367</v>
      </c>
      <c r="G224" s="192" t="s">
        <v>357</v>
      </c>
      <c r="H224" s="193">
        <v>1</v>
      </c>
      <c r="I224" s="194"/>
      <c r="J224" s="195">
        <f>ROUND(I224*H224,2)</f>
        <v>0</v>
      </c>
      <c r="K224" s="191" t="s">
        <v>30</v>
      </c>
      <c r="L224" s="61"/>
      <c r="M224" s="196" t="s">
        <v>30</v>
      </c>
      <c r="N224" s="197" t="s">
        <v>44</v>
      </c>
      <c r="O224" s="42"/>
      <c r="P224" s="198">
        <f>O224*H224</f>
        <v>0</v>
      </c>
      <c r="Q224" s="198">
        <v>0</v>
      </c>
      <c r="R224" s="198">
        <f>Q224*H224</f>
        <v>0</v>
      </c>
      <c r="S224" s="198">
        <v>0</v>
      </c>
      <c r="T224" s="199">
        <f>S224*H224</f>
        <v>0</v>
      </c>
      <c r="AR224" s="24" t="s">
        <v>149</v>
      </c>
      <c r="AT224" s="24" t="s">
        <v>144</v>
      </c>
      <c r="AU224" s="24" t="s">
        <v>78</v>
      </c>
      <c r="AY224" s="24" t="s">
        <v>142</v>
      </c>
      <c r="BE224" s="200">
        <f>IF(N224="základní",J224,0)</f>
        <v>0</v>
      </c>
      <c r="BF224" s="200">
        <f>IF(N224="snížená",J224,0)</f>
        <v>0</v>
      </c>
      <c r="BG224" s="200">
        <f>IF(N224="zákl. přenesená",J224,0)</f>
        <v>0</v>
      </c>
      <c r="BH224" s="200">
        <f>IF(N224="sníž. přenesená",J224,0)</f>
        <v>0</v>
      </c>
      <c r="BI224" s="200">
        <f>IF(N224="nulová",J224,0)</f>
        <v>0</v>
      </c>
      <c r="BJ224" s="24" t="s">
        <v>78</v>
      </c>
      <c r="BK224" s="200">
        <f>ROUND(I224*H224,2)</f>
        <v>0</v>
      </c>
      <c r="BL224" s="24" t="s">
        <v>149</v>
      </c>
      <c r="BM224" s="24" t="s">
        <v>368</v>
      </c>
    </row>
    <row r="225" spans="2:51" s="11" customFormat="1">
      <c r="B225" s="201"/>
      <c r="C225" s="202"/>
      <c r="D225" s="203" t="s">
        <v>151</v>
      </c>
      <c r="E225" s="204" t="s">
        <v>30</v>
      </c>
      <c r="F225" s="205" t="s">
        <v>369</v>
      </c>
      <c r="G225" s="202"/>
      <c r="H225" s="206">
        <v>1</v>
      </c>
      <c r="I225" s="207"/>
      <c r="J225" s="202"/>
      <c r="K225" s="202"/>
      <c r="L225" s="208"/>
      <c r="M225" s="209"/>
      <c r="N225" s="210"/>
      <c r="O225" s="210"/>
      <c r="P225" s="210"/>
      <c r="Q225" s="210"/>
      <c r="R225" s="210"/>
      <c r="S225" s="210"/>
      <c r="T225" s="211"/>
      <c r="AT225" s="212" t="s">
        <v>151</v>
      </c>
      <c r="AU225" s="212" t="s">
        <v>78</v>
      </c>
      <c r="AV225" s="11" t="s">
        <v>88</v>
      </c>
      <c r="AW225" s="11" t="s">
        <v>37</v>
      </c>
      <c r="AX225" s="11" t="s">
        <v>73</v>
      </c>
      <c r="AY225" s="212" t="s">
        <v>142</v>
      </c>
    </row>
    <row r="226" spans="2:51" s="12" customFormat="1">
      <c r="B226" s="213"/>
      <c r="C226" s="214"/>
      <c r="D226" s="203" t="s">
        <v>151</v>
      </c>
      <c r="E226" s="259" t="s">
        <v>30</v>
      </c>
      <c r="F226" s="260" t="s">
        <v>154</v>
      </c>
      <c r="G226" s="214"/>
      <c r="H226" s="261">
        <v>1</v>
      </c>
      <c r="I226" s="219"/>
      <c r="J226" s="214"/>
      <c r="K226" s="214"/>
      <c r="L226" s="220"/>
      <c r="M226" s="265"/>
      <c r="N226" s="266"/>
      <c r="O226" s="266"/>
      <c r="P226" s="266"/>
      <c r="Q226" s="266"/>
      <c r="R226" s="266"/>
      <c r="S226" s="266"/>
      <c r="T226" s="267"/>
      <c r="AT226" s="224" t="s">
        <v>151</v>
      </c>
      <c r="AU226" s="224" t="s">
        <v>78</v>
      </c>
      <c r="AV226" s="12" t="s">
        <v>149</v>
      </c>
      <c r="AW226" s="12" t="s">
        <v>37</v>
      </c>
      <c r="AX226" s="12" t="s">
        <v>78</v>
      </c>
      <c r="AY226" s="224" t="s">
        <v>142</v>
      </c>
    </row>
    <row r="227" spans="2:51" s="1" customFormat="1" ht="6.95" customHeight="1">
      <c r="B227" s="56"/>
      <c r="C227" s="57"/>
      <c r="D227" s="57"/>
      <c r="E227" s="57"/>
      <c r="F227" s="57"/>
      <c r="G227" s="57"/>
      <c r="H227" s="57"/>
      <c r="I227" s="135"/>
      <c r="J227" s="57"/>
      <c r="K227" s="57"/>
      <c r="L227" s="61"/>
    </row>
  </sheetData>
  <sheetProtection algorithmName="SHA-512" hashValue="XfXRCC4UBcuLkirnFoROMfN9G7CK79V8dqhlMDVtu9AxRboM6yeyHHcIxcnhiKrhfYSleaiuVqOOiQOOokhNUA==" saltValue="4schPgKQ4mYyV6j+Ui+rLg==" spinCount="100000" sheet="1" objects="1" scenarios="1" formatCells="0" formatColumns="0" formatRows="0" sort="0" autoFilter="0"/>
  <autoFilter ref="C79:K226"/>
  <mergeCells count="6">
    <mergeCell ref="G1:H1"/>
    <mergeCell ref="L2:V2"/>
    <mergeCell ref="E7:H7"/>
    <mergeCell ref="E22:H22"/>
    <mergeCell ref="E43:H43"/>
    <mergeCell ref="E72:H72"/>
  </mergeCells>
  <hyperlinks>
    <hyperlink ref="F1:G1" location="C2" display="1) Krycí list soupisu"/>
    <hyperlink ref="G1:H1" location="C50" display="2) Rekapitulace"/>
    <hyperlink ref="J1" location="C7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68" customWidth="1"/>
    <col min="2" max="2" width="1.6640625" style="268" customWidth="1"/>
    <col min="3" max="4" width="5" style="268" customWidth="1"/>
    <col min="5" max="5" width="11.6640625" style="268" customWidth="1"/>
    <col min="6" max="6" width="9.1640625" style="268" customWidth="1"/>
    <col min="7" max="7" width="5" style="268" customWidth="1"/>
    <col min="8" max="8" width="77.83203125" style="268" customWidth="1"/>
    <col min="9" max="10" width="20" style="268" customWidth="1"/>
    <col min="11" max="11" width="1.6640625" style="268" customWidth="1"/>
  </cols>
  <sheetData>
    <row r="1" spans="2:11" ht="37.5" customHeight="1"/>
    <row r="2" spans="2:11" ht="7.5" customHeight="1">
      <c r="B2" s="269"/>
      <c r="C2" s="270"/>
      <c r="D2" s="270"/>
      <c r="E2" s="270"/>
      <c r="F2" s="270"/>
      <c r="G2" s="270"/>
      <c r="H2" s="270"/>
      <c r="I2" s="270"/>
      <c r="J2" s="270"/>
      <c r="K2" s="271"/>
    </row>
    <row r="3" spans="2:11" s="15" customFormat="1" ht="45" customHeight="1">
      <c r="B3" s="272"/>
      <c r="C3" s="389" t="s">
        <v>370</v>
      </c>
      <c r="D3" s="389"/>
      <c r="E3" s="389"/>
      <c r="F3" s="389"/>
      <c r="G3" s="389"/>
      <c r="H3" s="389"/>
      <c r="I3" s="389"/>
      <c r="J3" s="389"/>
      <c r="K3" s="273"/>
    </row>
    <row r="4" spans="2:11" ht="25.5" customHeight="1">
      <c r="B4" s="274"/>
      <c r="C4" s="390" t="s">
        <v>371</v>
      </c>
      <c r="D4" s="390"/>
      <c r="E4" s="390"/>
      <c r="F4" s="390"/>
      <c r="G4" s="390"/>
      <c r="H4" s="390"/>
      <c r="I4" s="390"/>
      <c r="J4" s="390"/>
      <c r="K4" s="275"/>
    </row>
    <row r="5" spans="2:11" ht="5.25" customHeight="1">
      <c r="B5" s="274"/>
      <c r="C5" s="276"/>
      <c r="D5" s="276"/>
      <c r="E5" s="276"/>
      <c r="F5" s="276"/>
      <c r="G5" s="276"/>
      <c r="H5" s="276"/>
      <c r="I5" s="276"/>
      <c r="J5" s="276"/>
      <c r="K5" s="275"/>
    </row>
    <row r="6" spans="2:11" ht="15" customHeight="1">
      <c r="B6" s="274"/>
      <c r="C6" s="388" t="s">
        <v>372</v>
      </c>
      <c r="D6" s="388"/>
      <c r="E6" s="388"/>
      <c r="F6" s="388"/>
      <c r="G6" s="388"/>
      <c r="H6" s="388"/>
      <c r="I6" s="388"/>
      <c r="J6" s="388"/>
      <c r="K6" s="275"/>
    </row>
    <row r="7" spans="2:11" ht="15" customHeight="1">
      <c r="B7" s="278"/>
      <c r="C7" s="388" t="s">
        <v>373</v>
      </c>
      <c r="D7" s="388"/>
      <c r="E7" s="388"/>
      <c r="F7" s="388"/>
      <c r="G7" s="388"/>
      <c r="H7" s="388"/>
      <c r="I7" s="388"/>
      <c r="J7" s="388"/>
      <c r="K7" s="275"/>
    </row>
    <row r="8" spans="2:11" ht="12.75" customHeight="1">
      <c r="B8" s="278"/>
      <c r="C8" s="277"/>
      <c r="D8" s="277"/>
      <c r="E8" s="277"/>
      <c r="F8" s="277"/>
      <c r="G8" s="277"/>
      <c r="H8" s="277"/>
      <c r="I8" s="277"/>
      <c r="J8" s="277"/>
      <c r="K8" s="275"/>
    </row>
    <row r="9" spans="2:11" ht="15" customHeight="1">
      <c r="B9" s="278"/>
      <c r="C9" s="388" t="s">
        <v>374</v>
      </c>
      <c r="D9" s="388"/>
      <c r="E9" s="388"/>
      <c r="F9" s="388"/>
      <c r="G9" s="388"/>
      <c r="H9" s="388"/>
      <c r="I9" s="388"/>
      <c r="J9" s="388"/>
      <c r="K9" s="275"/>
    </row>
    <row r="10" spans="2:11" ht="15" customHeight="1">
      <c r="B10" s="278"/>
      <c r="C10" s="277"/>
      <c r="D10" s="388" t="s">
        <v>375</v>
      </c>
      <c r="E10" s="388"/>
      <c r="F10" s="388"/>
      <c r="G10" s="388"/>
      <c r="H10" s="388"/>
      <c r="I10" s="388"/>
      <c r="J10" s="388"/>
      <c r="K10" s="275"/>
    </row>
    <row r="11" spans="2:11" ht="15" customHeight="1">
      <c r="B11" s="278"/>
      <c r="C11" s="279"/>
      <c r="D11" s="388" t="s">
        <v>376</v>
      </c>
      <c r="E11" s="388"/>
      <c r="F11" s="388"/>
      <c r="G11" s="388"/>
      <c r="H11" s="388"/>
      <c r="I11" s="388"/>
      <c r="J11" s="388"/>
      <c r="K11" s="275"/>
    </row>
    <row r="12" spans="2:11" ht="12.75" customHeight="1">
      <c r="B12" s="278"/>
      <c r="C12" s="279"/>
      <c r="D12" s="279"/>
      <c r="E12" s="279"/>
      <c r="F12" s="279"/>
      <c r="G12" s="279"/>
      <c r="H12" s="279"/>
      <c r="I12" s="279"/>
      <c r="J12" s="279"/>
      <c r="K12" s="275"/>
    </row>
    <row r="13" spans="2:11" ht="15" customHeight="1">
      <c r="B13" s="278"/>
      <c r="C13" s="279"/>
      <c r="D13" s="388" t="s">
        <v>377</v>
      </c>
      <c r="E13" s="388"/>
      <c r="F13" s="388"/>
      <c r="G13" s="388"/>
      <c r="H13" s="388"/>
      <c r="I13" s="388"/>
      <c r="J13" s="388"/>
      <c r="K13" s="275"/>
    </row>
    <row r="14" spans="2:11" ht="15" customHeight="1">
      <c r="B14" s="278"/>
      <c r="C14" s="279"/>
      <c r="D14" s="388" t="s">
        <v>378</v>
      </c>
      <c r="E14" s="388"/>
      <c r="F14" s="388"/>
      <c r="G14" s="388"/>
      <c r="H14" s="388"/>
      <c r="I14" s="388"/>
      <c r="J14" s="388"/>
      <c r="K14" s="275"/>
    </row>
    <row r="15" spans="2:11" ht="15" customHeight="1">
      <c r="B15" s="278"/>
      <c r="C15" s="279"/>
      <c r="D15" s="388" t="s">
        <v>379</v>
      </c>
      <c r="E15" s="388"/>
      <c r="F15" s="388"/>
      <c r="G15" s="388"/>
      <c r="H15" s="388"/>
      <c r="I15" s="388"/>
      <c r="J15" s="388"/>
      <c r="K15" s="275"/>
    </row>
    <row r="16" spans="2:11" ht="15" customHeight="1">
      <c r="B16" s="278"/>
      <c r="C16" s="279"/>
      <c r="D16" s="279"/>
      <c r="E16" s="280" t="s">
        <v>77</v>
      </c>
      <c r="F16" s="388" t="s">
        <v>380</v>
      </c>
      <c r="G16" s="388"/>
      <c r="H16" s="388"/>
      <c r="I16" s="388"/>
      <c r="J16" s="388"/>
      <c r="K16" s="275"/>
    </row>
    <row r="17" spans="2:11" ht="15" customHeight="1">
      <c r="B17" s="278"/>
      <c r="C17" s="279"/>
      <c r="D17" s="279"/>
      <c r="E17" s="280" t="s">
        <v>381</v>
      </c>
      <c r="F17" s="388" t="s">
        <v>382</v>
      </c>
      <c r="G17" s="388"/>
      <c r="H17" s="388"/>
      <c r="I17" s="388"/>
      <c r="J17" s="388"/>
      <c r="K17" s="275"/>
    </row>
    <row r="18" spans="2:11" ht="15" customHeight="1">
      <c r="B18" s="278"/>
      <c r="C18" s="279"/>
      <c r="D18" s="279"/>
      <c r="E18" s="280" t="s">
        <v>383</v>
      </c>
      <c r="F18" s="388" t="s">
        <v>384</v>
      </c>
      <c r="G18" s="388"/>
      <c r="H18" s="388"/>
      <c r="I18" s="388"/>
      <c r="J18" s="388"/>
      <c r="K18" s="275"/>
    </row>
    <row r="19" spans="2:11" ht="15" customHeight="1">
      <c r="B19" s="278"/>
      <c r="C19" s="279"/>
      <c r="D19" s="279"/>
      <c r="E19" s="280" t="s">
        <v>385</v>
      </c>
      <c r="F19" s="388" t="s">
        <v>386</v>
      </c>
      <c r="G19" s="388"/>
      <c r="H19" s="388"/>
      <c r="I19" s="388"/>
      <c r="J19" s="388"/>
      <c r="K19" s="275"/>
    </row>
    <row r="20" spans="2:11" ht="15" customHeight="1">
      <c r="B20" s="278"/>
      <c r="C20" s="279"/>
      <c r="D20" s="279"/>
      <c r="E20" s="280" t="s">
        <v>352</v>
      </c>
      <c r="F20" s="388" t="s">
        <v>353</v>
      </c>
      <c r="G20" s="388"/>
      <c r="H20" s="388"/>
      <c r="I20" s="388"/>
      <c r="J20" s="388"/>
      <c r="K20" s="275"/>
    </row>
    <row r="21" spans="2:11" ht="15" customHeight="1">
      <c r="B21" s="278"/>
      <c r="C21" s="279"/>
      <c r="D21" s="279"/>
      <c r="E21" s="280" t="s">
        <v>387</v>
      </c>
      <c r="F21" s="388" t="s">
        <v>388</v>
      </c>
      <c r="G21" s="388"/>
      <c r="H21" s="388"/>
      <c r="I21" s="388"/>
      <c r="J21" s="388"/>
      <c r="K21" s="275"/>
    </row>
    <row r="22" spans="2:11" ht="12.75" customHeight="1">
      <c r="B22" s="278"/>
      <c r="C22" s="279"/>
      <c r="D22" s="279"/>
      <c r="E22" s="279"/>
      <c r="F22" s="279"/>
      <c r="G22" s="279"/>
      <c r="H22" s="279"/>
      <c r="I22" s="279"/>
      <c r="J22" s="279"/>
      <c r="K22" s="275"/>
    </row>
    <row r="23" spans="2:11" ht="15" customHeight="1">
      <c r="B23" s="278"/>
      <c r="C23" s="388" t="s">
        <v>389</v>
      </c>
      <c r="D23" s="388"/>
      <c r="E23" s="388"/>
      <c r="F23" s="388"/>
      <c r="G23" s="388"/>
      <c r="H23" s="388"/>
      <c r="I23" s="388"/>
      <c r="J23" s="388"/>
      <c r="K23" s="275"/>
    </row>
    <row r="24" spans="2:11" ht="15" customHeight="1">
      <c r="B24" s="278"/>
      <c r="C24" s="388" t="s">
        <v>390</v>
      </c>
      <c r="D24" s="388"/>
      <c r="E24" s="388"/>
      <c r="F24" s="388"/>
      <c r="G24" s="388"/>
      <c r="H24" s="388"/>
      <c r="I24" s="388"/>
      <c r="J24" s="388"/>
      <c r="K24" s="275"/>
    </row>
    <row r="25" spans="2:11" ht="15" customHeight="1">
      <c r="B25" s="278"/>
      <c r="C25" s="277"/>
      <c r="D25" s="388" t="s">
        <v>391</v>
      </c>
      <c r="E25" s="388"/>
      <c r="F25" s="388"/>
      <c r="G25" s="388"/>
      <c r="H25" s="388"/>
      <c r="I25" s="388"/>
      <c r="J25" s="388"/>
      <c r="K25" s="275"/>
    </row>
    <row r="26" spans="2:11" ht="15" customHeight="1">
      <c r="B26" s="278"/>
      <c r="C26" s="279"/>
      <c r="D26" s="388" t="s">
        <v>392</v>
      </c>
      <c r="E26" s="388"/>
      <c r="F26" s="388"/>
      <c r="G26" s="388"/>
      <c r="H26" s="388"/>
      <c r="I26" s="388"/>
      <c r="J26" s="388"/>
      <c r="K26" s="275"/>
    </row>
    <row r="27" spans="2:11" ht="12.75" customHeight="1">
      <c r="B27" s="278"/>
      <c r="C27" s="279"/>
      <c r="D27" s="279"/>
      <c r="E27" s="279"/>
      <c r="F27" s="279"/>
      <c r="G27" s="279"/>
      <c r="H27" s="279"/>
      <c r="I27" s="279"/>
      <c r="J27" s="279"/>
      <c r="K27" s="275"/>
    </row>
    <row r="28" spans="2:11" ht="15" customHeight="1">
      <c r="B28" s="278"/>
      <c r="C28" s="279"/>
      <c r="D28" s="388" t="s">
        <v>393</v>
      </c>
      <c r="E28" s="388"/>
      <c r="F28" s="388"/>
      <c r="G28" s="388"/>
      <c r="H28" s="388"/>
      <c r="I28" s="388"/>
      <c r="J28" s="388"/>
      <c r="K28" s="275"/>
    </row>
    <row r="29" spans="2:11" ht="15" customHeight="1">
      <c r="B29" s="278"/>
      <c r="C29" s="279"/>
      <c r="D29" s="388" t="s">
        <v>394</v>
      </c>
      <c r="E29" s="388"/>
      <c r="F29" s="388"/>
      <c r="G29" s="388"/>
      <c r="H29" s="388"/>
      <c r="I29" s="388"/>
      <c r="J29" s="388"/>
      <c r="K29" s="275"/>
    </row>
    <row r="30" spans="2:11" ht="12.75" customHeight="1">
      <c r="B30" s="278"/>
      <c r="C30" s="279"/>
      <c r="D30" s="279"/>
      <c r="E30" s="279"/>
      <c r="F30" s="279"/>
      <c r="G30" s="279"/>
      <c r="H30" s="279"/>
      <c r="I30" s="279"/>
      <c r="J30" s="279"/>
      <c r="K30" s="275"/>
    </row>
    <row r="31" spans="2:11" ht="15" customHeight="1">
      <c r="B31" s="278"/>
      <c r="C31" s="279"/>
      <c r="D31" s="388" t="s">
        <v>395</v>
      </c>
      <c r="E31" s="388"/>
      <c r="F31" s="388"/>
      <c r="G31" s="388"/>
      <c r="H31" s="388"/>
      <c r="I31" s="388"/>
      <c r="J31" s="388"/>
      <c r="K31" s="275"/>
    </row>
    <row r="32" spans="2:11" ht="15" customHeight="1">
      <c r="B32" s="278"/>
      <c r="C32" s="279"/>
      <c r="D32" s="388" t="s">
        <v>396</v>
      </c>
      <c r="E32" s="388"/>
      <c r="F32" s="388"/>
      <c r="G32" s="388"/>
      <c r="H32" s="388"/>
      <c r="I32" s="388"/>
      <c r="J32" s="388"/>
      <c r="K32" s="275"/>
    </row>
    <row r="33" spans="2:11" ht="15" customHeight="1">
      <c r="B33" s="278"/>
      <c r="C33" s="279"/>
      <c r="D33" s="388" t="s">
        <v>397</v>
      </c>
      <c r="E33" s="388"/>
      <c r="F33" s="388"/>
      <c r="G33" s="388"/>
      <c r="H33" s="388"/>
      <c r="I33" s="388"/>
      <c r="J33" s="388"/>
      <c r="K33" s="275"/>
    </row>
    <row r="34" spans="2:11" ht="15" customHeight="1">
      <c r="B34" s="278"/>
      <c r="C34" s="279"/>
      <c r="D34" s="277"/>
      <c r="E34" s="281" t="s">
        <v>127</v>
      </c>
      <c r="F34" s="277"/>
      <c r="G34" s="388" t="s">
        <v>398</v>
      </c>
      <c r="H34" s="388"/>
      <c r="I34" s="388"/>
      <c r="J34" s="388"/>
      <c r="K34" s="275"/>
    </row>
    <row r="35" spans="2:11" ht="30.75" customHeight="1">
      <c r="B35" s="278"/>
      <c r="C35" s="279"/>
      <c r="D35" s="277"/>
      <c r="E35" s="281" t="s">
        <v>399</v>
      </c>
      <c r="F35" s="277"/>
      <c r="G35" s="388" t="s">
        <v>400</v>
      </c>
      <c r="H35" s="388"/>
      <c r="I35" s="388"/>
      <c r="J35" s="388"/>
      <c r="K35" s="275"/>
    </row>
    <row r="36" spans="2:11" ht="15" customHeight="1">
      <c r="B36" s="278"/>
      <c r="C36" s="279"/>
      <c r="D36" s="277"/>
      <c r="E36" s="281" t="s">
        <v>54</v>
      </c>
      <c r="F36" s="277"/>
      <c r="G36" s="388" t="s">
        <v>401</v>
      </c>
      <c r="H36" s="388"/>
      <c r="I36" s="388"/>
      <c r="J36" s="388"/>
      <c r="K36" s="275"/>
    </row>
    <row r="37" spans="2:11" ht="15" customHeight="1">
      <c r="B37" s="278"/>
      <c r="C37" s="279"/>
      <c r="D37" s="277"/>
      <c r="E37" s="281" t="s">
        <v>128</v>
      </c>
      <c r="F37" s="277"/>
      <c r="G37" s="388" t="s">
        <v>402</v>
      </c>
      <c r="H37" s="388"/>
      <c r="I37" s="388"/>
      <c r="J37" s="388"/>
      <c r="K37" s="275"/>
    </row>
    <row r="38" spans="2:11" ht="15" customHeight="1">
      <c r="B38" s="278"/>
      <c r="C38" s="279"/>
      <c r="D38" s="277"/>
      <c r="E38" s="281" t="s">
        <v>129</v>
      </c>
      <c r="F38" s="277"/>
      <c r="G38" s="388" t="s">
        <v>403</v>
      </c>
      <c r="H38" s="388"/>
      <c r="I38" s="388"/>
      <c r="J38" s="388"/>
      <c r="K38" s="275"/>
    </row>
    <row r="39" spans="2:11" ht="15" customHeight="1">
      <c r="B39" s="278"/>
      <c r="C39" s="279"/>
      <c r="D39" s="277"/>
      <c r="E39" s="281" t="s">
        <v>130</v>
      </c>
      <c r="F39" s="277"/>
      <c r="G39" s="388" t="s">
        <v>404</v>
      </c>
      <c r="H39" s="388"/>
      <c r="I39" s="388"/>
      <c r="J39" s="388"/>
      <c r="K39" s="275"/>
    </row>
    <row r="40" spans="2:11" ht="15" customHeight="1">
      <c r="B40" s="278"/>
      <c r="C40" s="279"/>
      <c r="D40" s="277"/>
      <c r="E40" s="281" t="s">
        <v>405</v>
      </c>
      <c r="F40" s="277"/>
      <c r="G40" s="388" t="s">
        <v>406</v>
      </c>
      <c r="H40" s="388"/>
      <c r="I40" s="388"/>
      <c r="J40" s="388"/>
      <c r="K40" s="275"/>
    </row>
    <row r="41" spans="2:11" ht="15" customHeight="1">
      <c r="B41" s="278"/>
      <c r="C41" s="279"/>
      <c r="D41" s="277"/>
      <c r="E41" s="281"/>
      <c r="F41" s="277"/>
      <c r="G41" s="388" t="s">
        <v>407</v>
      </c>
      <c r="H41" s="388"/>
      <c r="I41" s="388"/>
      <c r="J41" s="388"/>
      <c r="K41" s="275"/>
    </row>
    <row r="42" spans="2:11" ht="15" customHeight="1">
      <c r="B42" s="278"/>
      <c r="C42" s="279"/>
      <c r="D42" s="277"/>
      <c r="E42" s="281" t="s">
        <v>408</v>
      </c>
      <c r="F42" s="277"/>
      <c r="G42" s="388" t="s">
        <v>409</v>
      </c>
      <c r="H42" s="388"/>
      <c r="I42" s="388"/>
      <c r="J42" s="388"/>
      <c r="K42" s="275"/>
    </row>
    <row r="43" spans="2:11" ht="15" customHeight="1">
      <c r="B43" s="278"/>
      <c r="C43" s="279"/>
      <c r="D43" s="277"/>
      <c r="E43" s="281" t="s">
        <v>132</v>
      </c>
      <c r="F43" s="277"/>
      <c r="G43" s="388" t="s">
        <v>410</v>
      </c>
      <c r="H43" s="388"/>
      <c r="I43" s="388"/>
      <c r="J43" s="388"/>
      <c r="K43" s="275"/>
    </row>
    <row r="44" spans="2:11" ht="12.75" customHeight="1">
      <c r="B44" s="278"/>
      <c r="C44" s="279"/>
      <c r="D44" s="277"/>
      <c r="E44" s="277"/>
      <c r="F44" s="277"/>
      <c r="G44" s="277"/>
      <c r="H44" s="277"/>
      <c r="I44" s="277"/>
      <c r="J44" s="277"/>
      <c r="K44" s="275"/>
    </row>
    <row r="45" spans="2:11" ht="15" customHeight="1">
      <c r="B45" s="278"/>
      <c r="C45" s="279"/>
      <c r="D45" s="388" t="s">
        <v>411</v>
      </c>
      <c r="E45" s="388"/>
      <c r="F45" s="388"/>
      <c r="G45" s="388"/>
      <c r="H45" s="388"/>
      <c r="I45" s="388"/>
      <c r="J45" s="388"/>
      <c r="K45" s="275"/>
    </row>
    <row r="46" spans="2:11" ht="15" customHeight="1">
      <c r="B46" s="278"/>
      <c r="C46" s="279"/>
      <c r="D46" s="279"/>
      <c r="E46" s="388" t="s">
        <v>412</v>
      </c>
      <c r="F46" s="388"/>
      <c r="G46" s="388"/>
      <c r="H46" s="388"/>
      <c r="I46" s="388"/>
      <c r="J46" s="388"/>
      <c r="K46" s="275"/>
    </row>
    <row r="47" spans="2:11" ht="15" customHeight="1">
      <c r="B47" s="278"/>
      <c r="C47" s="279"/>
      <c r="D47" s="279"/>
      <c r="E47" s="388" t="s">
        <v>413</v>
      </c>
      <c r="F47" s="388"/>
      <c r="G47" s="388"/>
      <c r="H47" s="388"/>
      <c r="I47" s="388"/>
      <c r="J47" s="388"/>
      <c r="K47" s="275"/>
    </row>
    <row r="48" spans="2:11" ht="15" customHeight="1">
      <c r="B48" s="278"/>
      <c r="C48" s="279"/>
      <c r="D48" s="279"/>
      <c r="E48" s="388" t="s">
        <v>414</v>
      </c>
      <c r="F48" s="388"/>
      <c r="G48" s="388"/>
      <c r="H48" s="388"/>
      <c r="I48" s="388"/>
      <c r="J48" s="388"/>
      <c r="K48" s="275"/>
    </row>
    <row r="49" spans="2:11" ht="15" customHeight="1">
      <c r="B49" s="278"/>
      <c r="C49" s="279"/>
      <c r="D49" s="388" t="s">
        <v>415</v>
      </c>
      <c r="E49" s="388"/>
      <c r="F49" s="388"/>
      <c r="G49" s="388"/>
      <c r="H49" s="388"/>
      <c r="I49" s="388"/>
      <c r="J49" s="388"/>
      <c r="K49" s="275"/>
    </row>
    <row r="50" spans="2:11" ht="25.5" customHeight="1">
      <c r="B50" s="274"/>
      <c r="C50" s="390" t="s">
        <v>416</v>
      </c>
      <c r="D50" s="390"/>
      <c r="E50" s="390"/>
      <c r="F50" s="390"/>
      <c r="G50" s="390"/>
      <c r="H50" s="390"/>
      <c r="I50" s="390"/>
      <c r="J50" s="390"/>
      <c r="K50" s="275"/>
    </row>
    <row r="51" spans="2:11" ht="5.25" customHeight="1">
      <c r="B51" s="274"/>
      <c r="C51" s="276"/>
      <c r="D51" s="276"/>
      <c r="E51" s="276"/>
      <c r="F51" s="276"/>
      <c r="G51" s="276"/>
      <c r="H51" s="276"/>
      <c r="I51" s="276"/>
      <c r="J51" s="276"/>
      <c r="K51" s="275"/>
    </row>
    <row r="52" spans="2:11" ht="15" customHeight="1">
      <c r="B52" s="274"/>
      <c r="C52" s="388" t="s">
        <v>417</v>
      </c>
      <c r="D52" s="388"/>
      <c r="E52" s="388"/>
      <c r="F52" s="388"/>
      <c r="G52" s="388"/>
      <c r="H52" s="388"/>
      <c r="I52" s="388"/>
      <c r="J52" s="388"/>
      <c r="K52" s="275"/>
    </row>
    <row r="53" spans="2:11" ht="15" customHeight="1">
      <c r="B53" s="274"/>
      <c r="C53" s="388" t="s">
        <v>418</v>
      </c>
      <c r="D53" s="388"/>
      <c r="E53" s="388"/>
      <c r="F53" s="388"/>
      <c r="G53" s="388"/>
      <c r="H53" s="388"/>
      <c r="I53" s="388"/>
      <c r="J53" s="388"/>
      <c r="K53" s="275"/>
    </row>
    <row r="54" spans="2:11" ht="12.75" customHeight="1">
      <c r="B54" s="274"/>
      <c r="C54" s="277"/>
      <c r="D54" s="277"/>
      <c r="E54" s="277"/>
      <c r="F54" s="277"/>
      <c r="G54" s="277"/>
      <c r="H54" s="277"/>
      <c r="I54" s="277"/>
      <c r="J54" s="277"/>
      <c r="K54" s="275"/>
    </row>
    <row r="55" spans="2:11" ht="15" customHeight="1">
      <c r="B55" s="274"/>
      <c r="C55" s="388" t="s">
        <v>419</v>
      </c>
      <c r="D55" s="388"/>
      <c r="E55" s="388"/>
      <c r="F55" s="388"/>
      <c r="G55" s="388"/>
      <c r="H55" s="388"/>
      <c r="I55" s="388"/>
      <c r="J55" s="388"/>
      <c r="K55" s="275"/>
    </row>
    <row r="56" spans="2:11" ht="15" customHeight="1">
      <c r="B56" s="274"/>
      <c r="C56" s="279"/>
      <c r="D56" s="388" t="s">
        <v>420</v>
      </c>
      <c r="E56" s="388"/>
      <c r="F56" s="388"/>
      <c r="G56" s="388"/>
      <c r="H56" s="388"/>
      <c r="I56" s="388"/>
      <c r="J56" s="388"/>
      <c r="K56" s="275"/>
    </row>
    <row r="57" spans="2:11" ht="15" customHeight="1">
      <c r="B57" s="274"/>
      <c r="C57" s="279"/>
      <c r="D57" s="388" t="s">
        <v>421</v>
      </c>
      <c r="E57" s="388"/>
      <c r="F57" s="388"/>
      <c r="G57" s="388"/>
      <c r="H57" s="388"/>
      <c r="I57" s="388"/>
      <c r="J57" s="388"/>
      <c r="K57" s="275"/>
    </row>
    <row r="58" spans="2:11" ht="15" customHeight="1">
      <c r="B58" s="274"/>
      <c r="C58" s="279"/>
      <c r="D58" s="388" t="s">
        <v>422</v>
      </c>
      <c r="E58" s="388"/>
      <c r="F58" s="388"/>
      <c r="G58" s="388"/>
      <c r="H58" s="388"/>
      <c r="I58" s="388"/>
      <c r="J58" s="388"/>
      <c r="K58" s="275"/>
    </row>
    <row r="59" spans="2:11" ht="15" customHeight="1">
      <c r="B59" s="274"/>
      <c r="C59" s="279"/>
      <c r="D59" s="388" t="s">
        <v>423</v>
      </c>
      <c r="E59" s="388"/>
      <c r="F59" s="388"/>
      <c r="G59" s="388"/>
      <c r="H59" s="388"/>
      <c r="I59" s="388"/>
      <c r="J59" s="388"/>
      <c r="K59" s="275"/>
    </row>
    <row r="60" spans="2:11" ht="15" customHeight="1">
      <c r="B60" s="274"/>
      <c r="C60" s="279"/>
      <c r="D60" s="392" t="s">
        <v>424</v>
      </c>
      <c r="E60" s="392"/>
      <c r="F60" s="392"/>
      <c r="G60" s="392"/>
      <c r="H60" s="392"/>
      <c r="I60" s="392"/>
      <c r="J60" s="392"/>
      <c r="K60" s="275"/>
    </row>
    <row r="61" spans="2:11" ht="15" customHeight="1">
      <c r="B61" s="274"/>
      <c r="C61" s="279"/>
      <c r="D61" s="388" t="s">
        <v>425</v>
      </c>
      <c r="E61" s="388"/>
      <c r="F61" s="388"/>
      <c r="G61" s="388"/>
      <c r="H61" s="388"/>
      <c r="I61" s="388"/>
      <c r="J61" s="388"/>
      <c r="K61" s="275"/>
    </row>
    <row r="62" spans="2:11" ht="12.75" customHeight="1">
      <c r="B62" s="274"/>
      <c r="C62" s="279"/>
      <c r="D62" s="279"/>
      <c r="E62" s="282"/>
      <c r="F62" s="279"/>
      <c r="G62" s="279"/>
      <c r="H62" s="279"/>
      <c r="I62" s="279"/>
      <c r="J62" s="279"/>
      <c r="K62" s="275"/>
    </row>
    <row r="63" spans="2:11" ht="15" customHeight="1">
      <c r="B63" s="274"/>
      <c r="C63" s="279"/>
      <c r="D63" s="388" t="s">
        <v>426</v>
      </c>
      <c r="E63" s="388"/>
      <c r="F63" s="388"/>
      <c r="G63" s="388"/>
      <c r="H63" s="388"/>
      <c r="I63" s="388"/>
      <c r="J63" s="388"/>
      <c r="K63" s="275"/>
    </row>
    <row r="64" spans="2:11" ht="15" customHeight="1">
      <c r="B64" s="274"/>
      <c r="C64" s="279"/>
      <c r="D64" s="392" t="s">
        <v>427</v>
      </c>
      <c r="E64" s="392"/>
      <c r="F64" s="392"/>
      <c r="G64" s="392"/>
      <c r="H64" s="392"/>
      <c r="I64" s="392"/>
      <c r="J64" s="392"/>
      <c r="K64" s="275"/>
    </row>
    <row r="65" spans="2:11" ht="15" customHeight="1">
      <c r="B65" s="274"/>
      <c r="C65" s="279"/>
      <c r="D65" s="388" t="s">
        <v>428</v>
      </c>
      <c r="E65" s="388"/>
      <c r="F65" s="388"/>
      <c r="G65" s="388"/>
      <c r="H65" s="388"/>
      <c r="I65" s="388"/>
      <c r="J65" s="388"/>
      <c r="K65" s="275"/>
    </row>
    <row r="66" spans="2:11" ht="15" customHeight="1">
      <c r="B66" s="274"/>
      <c r="C66" s="279"/>
      <c r="D66" s="388" t="s">
        <v>429</v>
      </c>
      <c r="E66" s="388"/>
      <c r="F66" s="388"/>
      <c r="G66" s="388"/>
      <c r="H66" s="388"/>
      <c r="I66" s="388"/>
      <c r="J66" s="388"/>
      <c r="K66" s="275"/>
    </row>
    <row r="67" spans="2:11" ht="15" customHeight="1">
      <c r="B67" s="274"/>
      <c r="C67" s="279"/>
      <c r="D67" s="388" t="s">
        <v>430</v>
      </c>
      <c r="E67" s="388"/>
      <c r="F67" s="388"/>
      <c r="G67" s="388"/>
      <c r="H67" s="388"/>
      <c r="I67" s="388"/>
      <c r="J67" s="388"/>
      <c r="K67" s="275"/>
    </row>
    <row r="68" spans="2:11" ht="15" customHeight="1">
      <c r="B68" s="274"/>
      <c r="C68" s="279"/>
      <c r="D68" s="388" t="s">
        <v>431</v>
      </c>
      <c r="E68" s="388"/>
      <c r="F68" s="388"/>
      <c r="G68" s="388"/>
      <c r="H68" s="388"/>
      <c r="I68" s="388"/>
      <c r="J68" s="388"/>
      <c r="K68" s="275"/>
    </row>
    <row r="69" spans="2:11" ht="12.75" customHeight="1">
      <c r="B69" s="283"/>
      <c r="C69" s="284"/>
      <c r="D69" s="284"/>
      <c r="E69" s="284"/>
      <c r="F69" s="284"/>
      <c r="G69" s="284"/>
      <c r="H69" s="284"/>
      <c r="I69" s="284"/>
      <c r="J69" s="284"/>
      <c r="K69" s="285"/>
    </row>
    <row r="70" spans="2:11" ht="18.75" customHeight="1">
      <c r="B70" s="286"/>
      <c r="C70" s="286"/>
      <c r="D70" s="286"/>
      <c r="E70" s="286"/>
      <c r="F70" s="286"/>
      <c r="G70" s="286"/>
      <c r="H70" s="286"/>
      <c r="I70" s="286"/>
      <c r="J70" s="286"/>
      <c r="K70" s="287"/>
    </row>
    <row r="71" spans="2:11" ht="18.75" customHeight="1">
      <c r="B71" s="287"/>
      <c r="C71" s="287"/>
      <c r="D71" s="287"/>
      <c r="E71" s="287"/>
      <c r="F71" s="287"/>
      <c r="G71" s="287"/>
      <c r="H71" s="287"/>
      <c r="I71" s="287"/>
      <c r="J71" s="287"/>
      <c r="K71" s="287"/>
    </row>
    <row r="72" spans="2:11" ht="7.5" customHeight="1">
      <c r="B72" s="288"/>
      <c r="C72" s="289"/>
      <c r="D72" s="289"/>
      <c r="E72" s="289"/>
      <c r="F72" s="289"/>
      <c r="G72" s="289"/>
      <c r="H72" s="289"/>
      <c r="I72" s="289"/>
      <c r="J72" s="289"/>
      <c r="K72" s="290"/>
    </row>
    <row r="73" spans="2:11" ht="45" customHeight="1">
      <c r="B73" s="291"/>
      <c r="C73" s="393" t="s">
        <v>84</v>
      </c>
      <c r="D73" s="393"/>
      <c r="E73" s="393"/>
      <c r="F73" s="393"/>
      <c r="G73" s="393"/>
      <c r="H73" s="393"/>
      <c r="I73" s="393"/>
      <c r="J73" s="393"/>
      <c r="K73" s="292"/>
    </row>
    <row r="74" spans="2:11" ht="17.25" customHeight="1">
      <c r="B74" s="291"/>
      <c r="C74" s="293" t="s">
        <v>432</v>
      </c>
      <c r="D74" s="293"/>
      <c r="E74" s="293"/>
      <c r="F74" s="293" t="s">
        <v>433</v>
      </c>
      <c r="G74" s="294"/>
      <c r="H74" s="293" t="s">
        <v>128</v>
      </c>
      <c r="I74" s="293" t="s">
        <v>58</v>
      </c>
      <c r="J74" s="293" t="s">
        <v>434</v>
      </c>
      <c r="K74" s="292"/>
    </row>
    <row r="75" spans="2:11" ht="17.25" customHeight="1">
      <c r="B75" s="291"/>
      <c r="C75" s="295" t="s">
        <v>435</v>
      </c>
      <c r="D75" s="295"/>
      <c r="E75" s="295"/>
      <c r="F75" s="296" t="s">
        <v>436</v>
      </c>
      <c r="G75" s="297"/>
      <c r="H75" s="295"/>
      <c r="I75" s="295"/>
      <c r="J75" s="295" t="s">
        <v>437</v>
      </c>
      <c r="K75" s="292"/>
    </row>
    <row r="76" spans="2:11" ht="5.25" customHeight="1">
      <c r="B76" s="291"/>
      <c r="C76" s="298"/>
      <c r="D76" s="298"/>
      <c r="E76" s="298"/>
      <c r="F76" s="298"/>
      <c r="G76" s="299"/>
      <c r="H76" s="298"/>
      <c r="I76" s="298"/>
      <c r="J76" s="298"/>
      <c r="K76" s="292"/>
    </row>
    <row r="77" spans="2:11" ht="15" customHeight="1">
      <c r="B77" s="291"/>
      <c r="C77" s="281" t="s">
        <v>54</v>
      </c>
      <c r="D77" s="298"/>
      <c r="E77" s="298"/>
      <c r="F77" s="300" t="s">
        <v>438</v>
      </c>
      <c r="G77" s="299"/>
      <c r="H77" s="281" t="s">
        <v>439</v>
      </c>
      <c r="I77" s="281" t="s">
        <v>440</v>
      </c>
      <c r="J77" s="281">
        <v>20</v>
      </c>
      <c r="K77" s="292"/>
    </row>
    <row r="78" spans="2:11" ht="15" customHeight="1">
      <c r="B78" s="291"/>
      <c r="C78" s="281" t="s">
        <v>441</v>
      </c>
      <c r="D78" s="281"/>
      <c r="E78" s="281"/>
      <c r="F78" s="300" t="s">
        <v>438</v>
      </c>
      <c r="G78" s="299"/>
      <c r="H78" s="281" t="s">
        <v>442</v>
      </c>
      <c r="I78" s="281" t="s">
        <v>440</v>
      </c>
      <c r="J78" s="281">
        <v>120</v>
      </c>
      <c r="K78" s="292"/>
    </row>
    <row r="79" spans="2:11" ht="15" customHeight="1">
      <c r="B79" s="301"/>
      <c r="C79" s="281" t="s">
        <v>443</v>
      </c>
      <c r="D79" s="281"/>
      <c r="E79" s="281"/>
      <c r="F79" s="300" t="s">
        <v>444</v>
      </c>
      <c r="G79" s="299"/>
      <c r="H79" s="281" t="s">
        <v>445</v>
      </c>
      <c r="I79" s="281" t="s">
        <v>440</v>
      </c>
      <c r="J79" s="281">
        <v>50</v>
      </c>
      <c r="K79" s="292"/>
    </row>
    <row r="80" spans="2:11" ht="15" customHeight="1">
      <c r="B80" s="301"/>
      <c r="C80" s="281" t="s">
        <v>446</v>
      </c>
      <c r="D80" s="281"/>
      <c r="E80" s="281"/>
      <c r="F80" s="300" t="s">
        <v>438</v>
      </c>
      <c r="G80" s="299"/>
      <c r="H80" s="281" t="s">
        <v>447</v>
      </c>
      <c r="I80" s="281" t="s">
        <v>448</v>
      </c>
      <c r="J80" s="281"/>
      <c r="K80" s="292"/>
    </row>
    <row r="81" spans="2:11" ht="15" customHeight="1">
      <c r="B81" s="301"/>
      <c r="C81" s="302" t="s">
        <v>449</v>
      </c>
      <c r="D81" s="302"/>
      <c r="E81" s="302"/>
      <c r="F81" s="303" t="s">
        <v>444</v>
      </c>
      <c r="G81" s="302"/>
      <c r="H81" s="302" t="s">
        <v>450</v>
      </c>
      <c r="I81" s="302" t="s">
        <v>440</v>
      </c>
      <c r="J81" s="302">
        <v>15</v>
      </c>
      <c r="K81" s="292"/>
    </row>
    <row r="82" spans="2:11" ht="15" customHeight="1">
      <c r="B82" s="301"/>
      <c r="C82" s="302" t="s">
        <v>451</v>
      </c>
      <c r="D82" s="302"/>
      <c r="E82" s="302"/>
      <c r="F82" s="303" t="s">
        <v>444</v>
      </c>
      <c r="G82" s="302"/>
      <c r="H82" s="302" t="s">
        <v>452</v>
      </c>
      <c r="I82" s="302" t="s">
        <v>440</v>
      </c>
      <c r="J82" s="302">
        <v>15</v>
      </c>
      <c r="K82" s="292"/>
    </row>
    <row r="83" spans="2:11" ht="15" customHeight="1">
      <c r="B83" s="301"/>
      <c r="C83" s="302" t="s">
        <v>453</v>
      </c>
      <c r="D83" s="302"/>
      <c r="E83" s="302"/>
      <c r="F83" s="303" t="s">
        <v>444</v>
      </c>
      <c r="G83" s="302"/>
      <c r="H83" s="302" t="s">
        <v>454</v>
      </c>
      <c r="I83" s="302" t="s">
        <v>440</v>
      </c>
      <c r="J83" s="302">
        <v>20</v>
      </c>
      <c r="K83" s="292"/>
    </row>
    <row r="84" spans="2:11" ht="15" customHeight="1">
      <c r="B84" s="301"/>
      <c r="C84" s="302" t="s">
        <v>455</v>
      </c>
      <c r="D84" s="302"/>
      <c r="E84" s="302"/>
      <c r="F84" s="303" t="s">
        <v>444</v>
      </c>
      <c r="G84" s="302"/>
      <c r="H84" s="302" t="s">
        <v>456</v>
      </c>
      <c r="I84" s="302" t="s">
        <v>440</v>
      </c>
      <c r="J84" s="302">
        <v>20</v>
      </c>
      <c r="K84" s="292"/>
    </row>
    <row r="85" spans="2:11" ht="15" customHeight="1">
      <c r="B85" s="301"/>
      <c r="C85" s="281" t="s">
        <v>457</v>
      </c>
      <c r="D85" s="281"/>
      <c r="E85" s="281"/>
      <c r="F85" s="300" t="s">
        <v>444</v>
      </c>
      <c r="G85" s="299"/>
      <c r="H85" s="281" t="s">
        <v>458</v>
      </c>
      <c r="I85" s="281" t="s">
        <v>440</v>
      </c>
      <c r="J85" s="281">
        <v>50</v>
      </c>
      <c r="K85" s="292"/>
    </row>
    <row r="86" spans="2:11" ht="15" customHeight="1">
      <c r="B86" s="301"/>
      <c r="C86" s="281" t="s">
        <v>459</v>
      </c>
      <c r="D86" s="281"/>
      <c r="E86" s="281"/>
      <c r="F86" s="300" t="s">
        <v>444</v>
      </c>
      <c r="G86" s="299"/>
      <c r="H86" s="281" t="s">
        <v>460</v>
      </c>
      <c r="I86" s="281" t="s">
        <v>440</v>
      </c>
      <c r="J86" s="281">
        <v>20</v>
      </c>
      <c r="K86" s="292"/>
    </row>
    <row r="87" spans="2:11" ht="15" customHeight="1">
      <c r="B87" s="301"/>
      <c r="C87" s="281" t="s">
        <v>461</v>
      </c>
      <c r="D87" s="281"/>
      <c r="E87" s="281"/>
      <c r="F87" s="300" t="s">
        <v>444</v>
      </c>
      <c r="G87" s="299"/>
      <c r="H87" s="281" t="s">
        <v>462</v>
      </c>
      <c r="I87" s="281" t="s">
        <v>440</v>
      </c>
      <c r="J87" s="281">
        <v>20</v>
      </c>
      <c r="K87" s="292"/>
    </row>
    <row r="88" spans="2:11" ht="15" customHeight="1">
      <c r="B88" s="301"/>
      <c r="C88" s="281" t="s">
        <v>463</v>
      </c>
      <c r="D88" s="281"/>
      <c r="E88" s="281"/>
      <c r="F88" s="300" t="s">
        <v>444</v>
      </c>
      <c r="G88" s="299"/>
      <c r="H88" s="281" t="s">
        <v>464</v>
      </c>
      <c r="I88" s="281" t="s">
        <v>440</v>
      </c>
      <c r="J88" s="281">
        <v>50</v>
      </c>
      <c r="K88" s="292"/>
    </row>
    <row r="89" spans="2:11" ht="15" customHeight="1">
      <c r="B89" s="301"/>
      <c r="C89" s="281" t="s">
        <v>465</v>
      </c>
      <c r="D89" s="281"/>
      <c r="E89" s="281"/>
      <c r="F89" s="300" t="s">
        <v>444</v>
      </c>
      <c r="G89" s="299"/>
      <c r="H89" s="281" t="s">
        <v>465</v>
      </c>
      <c r="I89" s="281" t="s">
        <v>440</v>
      </c>
      <c r="J89" s="281">
        <v>50</v>
      </c>
      <c r="K89" s="292"/>
    </row>
    <row r="90" spans="2:11" ht="15" customHeight="1">
      <c r="B90" s="301"/>
      <c r="C90" s="281" t="s">
        <v>133</v>
      </c>
      <c r="D90" s="281"/>
      <c r="E90" s="281"/>
      <c r="F90" s="300" t="s">
        <v>444</v>
      </c>
      <c r="G90" s="299"/>
      <c r="H90" s="281" t="s">
        <v>466</v>
      </c>
      <c r="I90" s="281" t="s">
        <v>440</v>
      </c>
      <c r="J90" s="281">
        <v>255</v>
      </c>
      <c r="K90" s="292"/>
    </row>
    <row r="91" spans="2:11" ht="15" customHeight="1">
      <c r="B91" s="301"/>
      <c r="C91" s="281" t="s">
        <v>467</v>
      </c>
      <c r="D91" s="281"/>
      <c r="E91" s="281"/>
      <c r="F91" s="300" t="s">
        <v>438</v>
      </c>
      <c r="G91" s="299"/>
      <c r="H91" s="281" t="s">
        <v>468</v>
      </c>
      <c r="I91" s="281" t="s">
        <v>469</v>
      </c>
      <c r="J91" s="281"/>
      <c r="K91" s="292"/>
    </row>
    <row r="92" spans="2:11" ht="15" customHeight="1">
      <c r="B92" s="301"/>
      <c r="C92" s="281" t="s">
        <v>470</v>
      </c>
      <c r="D92" s="281"/>
      <c r="E92" s="281"/>
      <c r="F92" s="300" t="s">
        <v>438</v>
      </c>
      <c r="G92" s="299"/>
      <c r="H92" s="281" t="s">
        <v>471</v>
      </c>
      <c r="I92" s="281" t="s">
        <v>472</v>
      </c>
      <c r="J92" s="281"/>
      <c r="K92" s="292"/>
    </row>
    <row r="93" spans="2:11" ht="15" customHeight="1">
      <c r="B93" s="301"/>
      <c r="C93" s="281" t="s">
        <v>473</v>
      </c>
      <c r="D93" s="281"/>
      <c r="E93" s="281"/>
      <c r="F93" s="300" t="s">
        <v>438</v>
      </c>
      <c r="G93" s="299"/>
      <c r="H93" s="281" t="s">
        <v>473</v>
      </c>
      <c r="I93" s="281" t="s">
        <v>472</v>
      </c>
      <c r="J93" s="281"/>
      <c r="K93" s="292"/>
    </row>
    <row r="94" spans="2:11" ht="15" customHeight="1">
      <c r="B94" s="301"/>
      <c r="C94" s="281" t="s">
        <v>39</v>
      </c>
      <c r="D94" s="281"/>
      <c r="E94" s="281"/>
      <c r="F94" s="300" t="s">
        <v>438</v>
      </c>
      <c r="G94" s="299"/>
      <c r="H94" s="281" t="s">
        <v>474</v>
      </c>
      <c r="I94" s="281" t="s">
        <v>472</v>
      </c>
      <c r="J94" s="281"/>
      <c r="K94" s="292"/>
    </row>
    <row r="95" spans="2:11" ht="15" customHeight="1">
      <c r="B95" s="301"/>
      <c r="C95" s="281" t="s">
        <v>49</v>
      </c>
      <c r="D95" s="281"/>
      <c r="E95" s="281"/>
      <c r="F95" s="300" t="s">
        <v>438</v>
      </c>
      <c r="G95" s="299"/>
      <c r="H95" s="281" t="s">
        <v>475</v>
      </c>
      <c r="I95" s="281" t="s">
        <v>472</v>
      </c>
      <c r="J95" s="281"/>
      <c r="K95" s="292"/>
    </row>
    <row r="96" spans="2:11" ht="15" customHeight="1">
      <c r="B96" s="304"/>
      <c r="C96" s="305"/>
      <c r="D96" s="305"/>
      <c r="E96" s="305"/>
      <c r="F96" s="305"/>
      <c r="G96" s="305"/>
      <c r="H96" s="305"/>
      <c r="I96" s="305"/>
      <c r="J96" s="305"/>
      <c r="K96" s="306"/>
    </row>
    <row r="97" spans="2:11" ht="18.75" customHeight="1">
      <c r="B97" s="307"/>
      <c r="C97" s="308"/>
      <c r="D97" s="308"/>
      <c r="E97" s="308"/>
      <c r="F97" s="308"/>
      <c r="G97" s="308"/>
      <c r="H97" s="308"/>
      <c r="I97" s="308"/>
      <c r="J97" s="308"/>
      <c r="K97" s="307"/>
    </row>
    <row r="98" spans="2:11" ht="18.75" customHeight="1">
      <c r="B98" s="287"/>
      <c r="C98" s="287"/>
      <c r="D98" s="287"/>
      <c r="E98" s="287"/>
      <c r="F98" s="287"/>
      <c r="G98" s="287"/>
      <c r="H98" s="287"/>
      <c r="I98" s="287"/>
      <c r="J98" s="287"/>
      <c r="K98" s="287"/>
    </row>
    <row r="99" spans="2:11" ht="7.5" customHeight="1">
      <c r="B99" s="288"/>
      <c r="C99" s="289"/>
      <c r="D99" s="289"/>
      <c r="E99" s="289"/>
      <c r="F99" s="289"/>
      <c r="G99" s="289"/>
      <c r="H99" s="289"/>
      <c r="I99" s="289"/>
      <c r="J99" s="289"/>
      <c r="K99" s="290"/>
    </row>
    <row r="100" spans="2:11" ht="45" customHeight="1">
      <c r="B100" s="291"/>
      <c r="C100" s="393" t="s">
        <v>476</v>
      </c>
      <c r="D100" s="393"/>
      <c r="E100" s="393"/>
      <c r="F100" s="393"/>
      <c r="G100" s="393"/>
      <c r="H100" s="393"/>
      <c r="I100" s="393"/>
      <c r="J100" s="393"/>
      <c r="K100" s="292"/>
    </row>
    <row r="101" spans="2:11" ht="17.25" customHeight="1">
      <c r="B101" s="291"/>
      <c r="C101" s="293" t="s">
        <v>432</v>
      </c>
      <c r="D101" s="293"/>
      <c r="E101" s="293"/>
      <c r="F101" s="293" t="s">
        <v>433</v>
      </c>
      <c r="G101" s="294"/>
      <c r="H101" s="293" t="s">
        <v>128</v>
      </c>
      <c r="I101" s="293" t="s">
        <v>58</v>
      </c>
      <c r="J101" s="293" t="s">
        <v>434</v>
      </c>
      <c r="K101" s="292"/>
    </row>
    <row r="102" spans="2:11" ht="17.25" customHeight="1">
      <c r="B102" s="291"/>
      <c r="C102" s="295" t="s">
        <v>435</v>
      </c>
      <c r="D102" s="295"/>
      <c r="E102" s="295"/>
      <c r="F102" s="296" t="s">
        <v>436</v>
      </c>
      <c r="G102" s="297"/>
      <c r="H102" s="295"/>
      <c r="I102" s="295"/>
      <c r="J102" s="295" t="s">
        <v>437</v>
      </c>
      <c r="K102" s="292"/>
    </row>
    <row r="103" spans="2:11" ht="5.25" customHeight="1">
      <c r="B103" s="291"/>
      <c r="C103" s="293"/>
      <c r="D103" s="293"/>
      <c r="E103" s="293"/>
      <c r="F103" s="293"/>
      <c r="G103" s="309"/>
      <c r="H103" s="293"/>
      <c r="I103" s="293"/>
      <c r="J103" s="293"/>
      <c r="K103" s="292"/>
    </row>
    <row r="104" spans="2:11" ht="15" customHeight="1">
      <c r="B104" s="291"/>
      <c r="C104" s="281" t="s">
        <v>54</v>
      </c>
      <c r="D104" s="298"/>
      <c r="E104" s="298"/>
      <c r="F104" s="300" t="s">
        <v>438</v>
      </c>
      <c r="G104" s="309"/>
      <c r="H104" s="281" t="s">
        <v>477</v>
      </c>
      <c r="I104" s="281" t="s">
        <v>440</v>
      </c>
      <c r="J104" s="281">
        <v>20</v>
      </c>
      <c r="K104" s="292"/>
    </row>
    <row r="105" spans="2:11" ht="15" customHeight="1">
      <c r="B105" s="291"/>
      <c r="C105" s="281" t="s">
        <v>441</v>
      </c>
      <c r="D105" s="281"/>
      <c r="E105" s="281"/>
      <c r="F105" s="300" t="s">
        <v>438</v>
      </c>
      <c r="G105" s="281"/>
      <c r="H105" s="281" t="s">
        <v>477</v>
      </c>
      <c r="I105" s="281" t="s">
        <v>440</v>
      </c>
      <c r="J105" s="281">
        <v>120</v>
      </c>
      <c r="K105" s="292"/>
    </row>
    <row r="106" spans="2:11" ht="15" customHeight="1">
      <c r="B106" s="301"/>
      <c r="C106" s="281" t="s">
        <v>443</v>
      </c>
      <c r="D106" s="281"/>
      <c r="E106" s="281"/>
      <c r="F106" s="300" t="s">
        <v>444</v>
      </c>
      <c r="G106" s="281"/>
      <c r="H106" s="281" t="s">
        <v>477</v>
      </c>
      <c r="I106" s="281" t="s">
        <v>440</v>
      </c>
      <c r="J106" s="281">
        <v>50</v>
      </c>
      <c r="K106" s="292"/>
    </row>
    <row r="107" spans="2:11" ht="15" customHeight="1">
      <c r="B107" s="301"/>
      <c r="C107" s="281" t="s">
        <v>446</v>
      </c>
      <c r="D107" s="281"/>
      <c r="E107" s="281"/>
      <c r="F107" s="300" t="s">
        <v>438</v>
      </c>
      <c r="G107" s="281"/>
      <c r="H107" s="281" t="s">
        <v>477</v>
      </c>
      <c r="I107" s="281" t="s">
        <v>448</v>
      </c>
      <c r="J107" s="281"/>
      <c r="K107" s="292"/>
    </row>
    <row r="108" spans="2:11" ht="15" customHeight="1">
      <c r="B108" s="301"/>
      <c r="C108" s="281" t="s">
        <v>457</v>
      </c>
      <c r="D108" s="281"/>
      <c r="E108" s="281"/>
      <c r="F108" s="300" t="s">
        <v>444</v>
      </c>
      <c r="G108" s="281"/>
      <c r="H108" s="281" t="s">
        <v>477</v>
      </c>
      <c r="I108" s="281" t="s">
        <v>440</v>
      </c>
      <c r="J108" s="281">
        <v>50</v>
      </c>
      <c r="K108" s="292"/>
    </row>
    <row r="109" spans="2:11" ht="15" customHeight="1">
      <c r="B109" s="301"/>
      <c r="C109" s="281" t="s">
        <v>465</v>
      </c>
      <c r="D109" s="281"/>
      <c r="E109" s="281"/>
      <c r="F109" s="300" t="s">
        <v>444</v>
      </c>
      <c r="G109" s="281"/>
      <c r="H109" s="281" t="s">
        <v>477</v>
      </c>
      <c r="I109" s="281" t="s">
        <v>440</v>
      </c>
      <c r="J109" s="281">
        <v>50</v>
      </c>
      <c r="K109" s="292"/>
    </row>
    <row r="110" spans="2:11" ht="15" customHeight="1">
      <c r="B110" s="301"/>
      <c r="C110" s="281" t="s">
        <v>463</v>
      </c>
      <c r="D110" s="281"/>
      <c r="E110" s="281"/>
      <c r="F110" s="300" t="s">
        <v>444</v>
      </c>
      <c r="G110" s="281"/>
      <c r="H110" s="281" t="s">
        <v>477</v>
      </c>
      <c r="I110" s="281" t="s">
        <v>440</v>
      </c>
      <c r="J110" s="281">
        <v>50</v>
      </c>
      <c r="K110" s="292"/>
    </row>
    <row r="111" spans="2:11" ht="15" customHeight="1">
      <c r="B111" s="301"/>
      <c r="C111" s="281" t="s">
        <v>54</v>
      </c>
      <c r="D111" s="281"/>
      <c r="E111" s="281"/>
      <c r="F111" s="300" t="s">
        <v>438</v>
      </c>
      <c r="G111" s="281"/>
      <c r="H111" s="281" t="s">
        <v>478</v>
      </c>
      <c r="I111" s="281" t="s">
        <v>440</v>
      </c>
      <c r="J111" s="281">
        <v>20</v>
      </c>
      <c r="K111" s="292"/>
    </row>
    <row r="112" spans="2:11" ht="15" customHeight="1">
      <c r="B112" s="301"/>
      <c r="C112" s="281" t="s">
        <v>479</v>
      </c>
      <c r="D112" s="281"/>
      <c r="E112" s="281"/>
      <c r="F112" s="300" t="s">
        <v>438</v>
      </c>
      <c r="G112" s="281"/>
      <c r="H112" s="281" t="s">
        <v>480</v>
      </c>
      <c r="I112" s="281" t="s">
        <v>440</v>
      </c>
      <c r="J112" s="281">
        <v>120</v>
      </c>
      <c r="K112" s="292"/>
    </row>
    <row r="113" spans="2:11" ht="15" customHeight="1">
      <c r="B113" s="301"/>
      <c r="C113" s="281" t="s">
        <v>39</v>
      </c>
      <c r="D113" s="281"/>
      <c r="E113" s="281"/>
      <c r="F113" s="300" t="s">
        <v>438</v>
      </c>
      <c r="G113" s="281"/>
      <c r="H113" s="281" t="s">
        <v>481</v>
      </c>
      <c r="I113" s="281" t="s">
        <v>472</v>
      </c>
      <c r="J113" s="281"/>
      <c r="K113" s="292"/>
    </row>
    <row r="114" spans="2:11" ht="15" customHeight="1">
      <c r="B114" s="301"/>
      <c r="C114" s="281" t="s">
        <v>49</v>
      </c>
      <c r="D114" s="281"/>
      <c r="E114" s="281"/>
      <c r="F114" s="300" t="s">
        <v>438</v>
      </c>
      <c r="G114" s="281"/>
      <c r="H114" s="281" t="s">
        <v>482</v>
      </c>
      <c r="I114" s="281" t="s">
        <v>472</v>
      </c>
      <c r="J114" s="281"/>
      <c r="K114" s="292"/>
    </row>
    <row r="115" spans="2:11" ht="15" customHeight="1">
      <c r="B115" s="301"/>
      <c r="C115" s="281" t="s">
        <v>58</v>
      </c>
      <c r="D115" s="281"/>
      <c r="E115" s="281"/>
      <c r="F115" s="300" t="s">
        <v>438</v>
      </c>
      <c r="G115" s="281"/>
      <c r="H115" s="281" t="s">
        <v>483</v>
      </c>
      <c r="I115" s="281" t="s">
        <v>484</v>
      </c>
      <c r="J115" s="281"/>
      <c r="K115" s="292"/>
    </row>
    <row r="116" spans="2:11" ht="15" customHeight="1">
      <c r="B116" s="304"/>
      <c r="C116" s="310"/>
      <c r="D116" s="310"/>
      <c r="E116" s="310"/>
      <c r="F116" s="310"/>
      <c r="G116" s="310"/>
      <c r="H116" s="310"/>
      <c r="I116" s="310"/>
      <c r="J116" s="310"/>
      <c r="K116" s="306"/>
    </row>
    <row r="117" spans="2:11" ht="18.75" customHeight="1">
      <c r="B117" s="311"/>
      <c r="C117" s="277"/>
      <c r="D117" s="277"/>
      <c r="E117" s="277"/>
      <c r="F117" s="312"/>
      <c r="G117" s="277"/>
      <c r="H117" s="277"/>
      <c r="I117" s="277"/>
      <c r="J117" s="277"/>
      <c r="K117" s="311"/>
    </row>
    <row r="118" spans="2:11" ht="18.75" customHeight="1"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</row>
    <row r="119" spans="2:11" ht="7.5" customHeight="1">
      <c r="B119" s="313"/>
      <c r="C119" s="314"/>
      <c r="D119" s="314"/>
      <c r="E119" s="314"/>
      <c r="F119" s="314"/>
      <c r="G119" s="314"/>
      <c r="H119" s="314"/>
      <c r="I119" s="314"/>
      <c r="J119" s="314"/>
      <c r="K119" s="315"/>
    </row>
    <row r="120" spans="2:11" ht="45" customHeight="1">
      <c r="B120" s="316"/>
      <c r="C120" s="389" t="s">
        <v>485</v>
      </c>
      <c r="D120" s="389"/>
      <c r="E120" s="389"/>
      <c r="F120" s="389"/>
      <c r="G120" s="389"/>
      <c r="H120" s="389"/>
      <c r="I120" s="389"/>
      <c r="J120" s="389"/>
      <c r="K120" s="317"/>
    </row>
    <row r="121" spans="2:11" ht="17.25" customHeight="1">
      <c r="B121" s="318"/>
      <c r="C121" s="293" t="s">
        <v>432</v>
      </c>
      <c r="D121" s="293"/>
      <c r="E121" s="293"/>
      <c r="F121" s="293" t="s">
        <v>433</v>
      </c>
      <c r="G121" s="294"/>
      <c r="H121" s="293" t="s">
        <v>128</v>
      </c>
      <c r="I121" s="293" t="s">
        <v>58</v>
      </c>
      <c r="J121" s="293" t="s">
        <v>434</v>
      </c>
      <c r="K121" s="319"/>
    </row>
    <row r="122" spans="2:11" ht="17.25" customHeight="1">
      <c r="B122" s="318"/>
      <c r="C122" s="295" t="s">
        <v>435</v>
      </c>
      <c r="D122" s="295"/>
      <c r="E122" s="295"/>
      <c r="F122" s="296" t="s">
        <v>436</v>
      </c>
      <c r="G122" s="297"/>
      <c r="H122" s="295"/>
      <c r="I122" s="295"/>
      <c r="J122" s="295" t="s">
        <v>437</v>
      </c>
      <c r="K122" s="319"/>
    </row>
    <row r="123" spans="2:11" ht="5.25" customHeight="1">
      <c r="B123" s="320"/>
      <c r="C123" s="298"/>
      <c r="D123" s="298"/>
      <c r="E123" s="298"/>
      <c r="F123" s="298"/>
      <c r="G123" s="281"/>
      <c r="H123" s="298"/>
      <c r="I123" s="298"/>
      <c r="J123" s="298"/>
      <c r="K123" s="321"/>
    </row>
    <row r="124" spans="2:11" ht="15" customHeight="1">
      <c r="B124" s="320"/>
      <c r="C124" s="281" t="s">
        <v>441</v>
      </c>
      <c r="D124" s="298"/>
      <c r="E124" s="298"/>
      <c r="F124" s="300" t="s">
        <v>438</v>
      </c>
      <c r="G124" s="281"/>
      <c r="H124" s="281" t="s">
        <v>477</v>
      </c>
      <c r="I124" s="281" t="s">
        <v>440</v>
      </c>
      <c r="J124" s="281">
        <v>120</v>
      </c>
      <c r="K124" s="322"/>
    </row>
    <row r="125" spans="2:11" ht="15" customHeight="1">
      <c r="B125" s="320"/>
      <c r="C125" s="281" t="s">
        <v>486</v>
      </c>
      <c r="D125" s="281"/>
      <c r="E125" s="281"/>
      <c r="F125" s="300" t="s">
        <v>438</v>
      </c>
      <c r="G125" s="281"/>
      <c r="H125" s="281" t="s">
        <v>487</v>
      </c>
      <c r="I125" s="281" t="s">
        <v>440</v>
      </c>
      <c r="J125" s="281" t="s">
        <v>488</v>
      </c>
      <c r="K125" s="322"/>
    </row>
    <row r="126" spans="2:11" ht="15" customHeight="1">
      <c r="B126" s="320"/>
      <c r="C126" s="281" t="s">
        <v>387</v>
      </c>
      <c r="D126" s="281"/>
      <c r="E126" s="281"/>
      <c r="F126" s="300" t="s">
        <v>438</v>
      </c>
      <c r="G126" s="281"/>
      <c r="H126" s="281" t="s">
        <v>489</v>
      </c>
      <c r="I126" s="281" t="s">
        <v>440</v>
      </c>
      <c r="J126" s="281" t="s">
        <v>488</v>
      </c>
      <c r="K126" s="322"/>
    </row>
    <row r="127" spans="2:11" ht="15" customHeight="1">
      <c r="B127" s="320"/>
      <c r="C127" s="281" t="s">
        <v>449</v>
      </c>
      <c r="D127" s="281"/>
      <c r="E127" s="281"/>
      <c r="F127" s="300" t="s">
        <v>444</v>
      </c>
      <c r="G127" s="281"/>
      <c r="H127" s="281" t="s">
        <v>450</v>
      </c>
      <c r="I127" s="281" t="s">
        <v>440</v>
      </c>
      <c r="J127" s="281">
        <v>15</v>
      </c>
      <c r="K127" s="322"/>
    </row>
    <row r="128" spans="2:11" ht="15" customHeight="1">
      <c r="B128" s="320"/>
      <c r="C128" s="302" t="s">
        <v>451</v>
      </c>
      <c r="D128" s="302"/>
      <c r="E128" s="302"/>
      <c r="F128" s="303" t="s">
        <v>444</v>
      </c>
      <c r="G128" s="302"/>
      <c r="H128" s="302" t="s">
        <v>452</v>
      </c>
      <c r="I128" s="302" t="s">
        <v>440</v>
      </c>
      <c r="J128" s="302">
        <v>15</v>
      </c>
      <c r="K128" s="322"/>
    </row>
    <row r="129" spans="2:11" ht="15" customHeight="1">
      <c r="B129" s="320"/>
      <c r="C129" s="302" t="s">
        <v>453</v>
      </c>
      <c r="D129" s="302"/>
      <c r="E129" s="302"/>
      <c r="F129" s="303" t="s">
        <v>444</v>
      </c>
      <c r="G129" s="302"/>
      <c r="H129" s="302" t="s">
        <v>454</v>
      </c>
      <c r="I129" s="302" t="s">
        <v>440</v>
      </c>
      <c r="J129" s="302">
        <v>20</v>
      </c>
      <c r="K129" s="322"/>
    </row>
    <row r="130" spans="2:11" ht="15" customHeight="1">
      <c r="B130" s="320"/>
      <c r="C130" s="302" t="s">
        <v>455</v>
      </c>
      <c r="D130" s="302"/>
      <c r="E130" s="302"/>
      <c r="F130" s="303" t="s">
        <v>444</v>
      </c>
      <c r="G130" s="302"/>
      <c r="H130" s="302" t="s">
        <v>456</v>
      </c>
      <c r="I130" s="302" t="s">
        <v>440</v>
      </c>
      <c r="J130" s="302">
        <v>20</v>
      </c>
      <c r="K130" s="322"/>
    </row>
    <row r="131" spans="2:11" ht="15" customHeight="1">
      <c r="B131" s="320"/>
      <c r="C131" s="281" t="s">
        <v>443</v>
      </c>
      <c r="D131" s="281"/>
      <c r="E131" s="281"/>
      <c r="F131" s="300" t="s">
        <v>444</v>
      </c>
      <c r="G131" s="281"/>
      <c r="H131" s="281" t="s">
        <v>477</v>
      </c>
      <c r="I131" s="281" t="s">
        <v>440</v>
      </c>
      <c r="J131" s="281">
        <v>50</v>
      </c>
      <c r="K131" s="322"/>
    </row>
    <row r="132" spans="2:11" ht="15" customHeight="1">
      <c r="B132" s="320"/>
      <c r="C132" s="281" t="s">
        <v>457</v>
      </c>
      <c r="D132" s="281"/>
      <c r="E132" s="281"/>
      <c r="F132" s="300" t="s">
        <v>444</v>
      </c>
      <c r="G132" s="281"/>
      <c r="H132" s="281" t="s">
        <v>477</v>
      </c>
      <c r="I132" s="281" t="s">
        <v>440</v>
      </c>
      <c r="J132" s="281">
        <v>50</v>
      </c>
      <c r="K132" s="322"/>
    </row>
    <row r="133" spans="2:11" ht="15" customHeight="1">
      <c r="B133" s="320"/>
      <c r="C133" s="281" t="s">
        <v>463</v>
      </c>
      <c r="D133" s="281"/>
      <c r="E133" s="281"/>
      <c r="F133" s="300" t="s">
        <v>444</v>
      </c>
      <c r="G133" s="281"/>
      <c r="H133" s="281" t="s">
        <v>477</v>
      </c>
      <c r="I133" s="281" t="s">
        <v>440</v>
      </c>
      <c r="J133" s="281">
        <v>50</v>
      </c>
      <c r="K133" s="322"/>
    </row>
    <row r="134" spans="2:11" ht="15" customHeight="1">
      <c r="B134" s="320"/>
      <c r="C134" s="281" t="s">
        <v>465</v>
      </c>
      <c r="D134" s="281"/>
      <c r="E134" s="281"/>
      <c r="F134" s="300" t="s">
        <v>444</v>
      </c>
      <c r="G134" s="281"/>
      <c r="H134" s="281" t="s">
        <v>477</v>
      </c>
      <c r="I134" s="281" t="s">
        <v>440</v>
      </c>
      <c r="J134" s="281">
        <v>50</v>
      </c>
      <c r="K134" s="322"/>
    </row>
    <row r="135" spans="2:11" ht="15" customHeight="1">
      <c r="B135" s="320"/>
      <c r="C135" s="281" t="s">
        <v>133</v>
      </c>
      <c r="D135" s="281"/>
      <c r="E135" s="281"/>
      <c r="F135" s="300" t="s">
        <v>444</v>
      </c>
      <c r="G135" s="281"/>
      <c r="H135" s="281" t="s">
        <v>490</v>
      </c>
      <c r="I135" s="281" t="s">
        <v>440</v>
      </c>
      <c r="J135" s="281">
        <v>255</v>
      </c>
      <c r="K135" s="322"/>
    </row>
    <row r="136" spans="2:11" ht="15" customHeight="1">
      <c r="B136" s="320"/>
      <c r="C136" s="281" t="s">
        <v>467</v>
      </c>
      <c r="D136" s="281"/>
      <c r="E136" s="281"/>
      <c r="F136" s="300" t="s">
        <v>438</v>
      </c>
      <c r="G136" s="281"/>
      <c r="H136" s="281" t="s">
        <v>491</v>
      </c>
      <c r="I136" s="281" t="s">
        <v>469</v>
      </c>
      <c r="J136" s="281"/>
      <c r="K136" s="322"/>
    </row>
    <row r="137" spans="2:11" ht="15" customHeight="1">
      <c r="B137" s="320"/>
      <c r="C137" s="281" t="s">
        <v>470</v>
      </c>
      <c r="D137" s="281"/>
      <c r="E137" s="281"/>
      <c r="F137" s="300" t="s">
        <v>438</v>
      </c>
      <c r="G137" s="281"/>
      <c r="H137" s="281" t="s">
        <v>492</v>
      </c>
      <c r="I137" s="281" t="s">
        <v>472</v>
      </c>
      <c r="J137" s="281"/>
      <c r="K137" s="322"/>
    </row>
    <row r="138" spans="2:11" ht="15" customHeight="1">
      <c r="B138" s="320"/>
      <c r="C138" s="281" t="s">
        <v>473</v>
      </c>
      <c r="D138" s="281"/>
      <c r="E138" s="281"/>
      <c r="F138" s="300" t="s">
        <v>438</v>
      </c>
      <c r="G138" s="281"/>
      <c r="H138" s="281" t="s">
        <v>473</v>
      </c>
      <c r="I138" s="281" t="s">
        <v>472</v>
      </c>
      <c r="J138" s="281"/>
      <c r="K138" s="322"/>
    </row>
    <row r="139" spans="2:11" ht="15" customHeight="1">
      <c r="B139" s="320"/>
      <c r="C139" s="281" t="s">
        <v>39</v>
      </c>
      <c r="D139" s="281"/>
      <c r="E139" s="281"/>
      <c r="F139" s="300" t="s">
        <v>438</v>
      </c>
      <c r="G139" s="281"/>
      <c r="H139" s="281" t="s">
        <v>493</v>
      </c>
      <c r="I139" s="281" t="s">
        <v>472</v>
      </c>
      <c r="J139" s="281"/>
      <c r="K139" s="322"/>
    </row>
    <row r="140" spans="2:11" ht="15" customHeight="1">
      <c r="B140" s="320"/>
      <c r="C140" s="281" t="s">
        <v>494</v>
      </c>
      <c r="D140" s="281"/>
      <c r="E140" s="281"/>
      <c r="F140" s="300" t="s">
        <v>438</v>
      </c>
      <c r="G140" s="281"/>
      <c r="H140" s="281" t="s">
        <v>495</v>
      </c>
      <c r="I140" s="281" t="s">
        <v>472</v>
      </c>
      <c r="J140" s="281"/>
      <c r="K140" s="322"/>
    </row>
    <row r="141" spans="2:11" ht="15" customHeight="1">
      <c r="B141" s="323"/>
      <c r="C141" s="324"/>
      <c r="D141" s="324"/>
      <c r="E141" s="324"/>
      <c r="F141" s="324"/>
      <c r="G141" s="324"/>
      <c r="H141" s="324"/>
      <c r="I141" s="324"/>
      <c r="J141" s="324"/>
      <c r="K141" s="325"/>
    </row>
    <row r="142" spans="2:11" ht="18.75" customHeight="1">
      <c r="B142" s="277"/>
      <c r="C142" s="277"/>
      <c r="D142" s="277"/>
      <c r="E142" s="277"/>
      <c r="F142" s="312"/>
      <c r="G142" s="277"/>
      <c r="H142" s="277"/>
      <c r="I142" s="277"/>
      <c r="J142" s="277"/>
      <c r="K142" s="277"/>
    </row>
    <row r="143" spans="2:11" ht="18.75" customHeight="1">
      <c r="B143" s="287"/>
      <c r="C143" s="287"/>
      <c r="D143" s="287"/>
      <c r="E143" s="287"/>
      <c r="F143" s="287"/>
      <c r="G143" s="287"/>
      <c r="H143" s="287"/>
      <c r="I143" s="287"/>
      <c r="J143" s="287"/>
      <c r="K143" s="287"/>
    </row>
    <row r="144" spans="2:11" ht="7.5" customHeight="1">
      <c r="B144" s="288"/>
      <c r="C144" s="289"/>
      <c r="D144" s="289"/>
      <c r="E144" s="289"/>
      <c r="F144" s="289"/>
      <c r="G144" s="289"/>
      <c r="H144" s="289"/>
      <c r="I144" s="289"/>
      <c r="J144" s="289"/>
      <c r="K144" s="290"/>
    </row>
    <row r="145" spans="2:11" ht="45" customHeight="1">
      <c r="B145" s="291"/>
      <c r="C145" s="393" t="s">
        <v>496</v>
      </c>
      <c r="D145" s="393"/>
      <c r="E145" s="393"/>
      <c r="F145" s="393"/>
      <c r="G145" s="393"/>
      <c r="H145" s="393"/>
      <c r="I145" s="393"/>
      <c r="J145" s="393"/>
      <c r="K145" s="292"/>
    </row>
    <row r="146" spans="2:11" ht="17.25" customHeight="1">
      <c r="B146" s="291"/>
      <c r="C146" s="293" t="s">
        <v>432</v>
      </c>
      <c r="D146" s="293"/>
      <c r="E146" s="293"/>
      <c r="F146" s="293" t="s">
        <v>433</v>
      </c>
      <c r="G146" s="294"/>
      <c r="H146" s="293" t="s">
        <v>128</v>
      </c>
      <c r="I146" s="293" t="s">
        <v>58</v>
      </c>
      <c r="J146" s="293" t="s">
        <v>434</v>
      </c>
      <c r="K146" s="292"/>
    </row>
    <row r="147" spans="2:11" ht="17.25" customHeight="1">
      <c r="B147" s="291"/>
      <c r="C147" s="295" t="s">
        <v>435</v>
      </c>
      <c r="D147" s="295"/>
      <c r="E147" s="295"/>
      <c r="F147" s="296" t="s">
        <v>436</v>
      </c>
      <c r="G147" s="297"/>
      <c r="H147" s="295"/>
      <c r="I147" s="295"/>
      <c r="J147" s="295" t="s">
        <v>437</v>
      </c>
      <c r="K147" s="292"/>
    </row>
    <row r="148" spans="2:11" ht="5.25" customHeight="1">
      <c r="B148" s="301"/>
      <c r="C148" s="298"/>
      <c r="D148" s="298"/>
      <c r="E148" s="298"/>
      <c r="F148" s="298"/>
      <c r="G148" s="299"/>
      <c r="H148" s="298"/>
      <c r="I148" s="298"/>
      <c r="J148" s="298"/>
      <c r="K148" s="322"/>
    </row>
    <row r="149" spans="2:11" ht="15" customHeight="1">
      <c r="B149" s="301"/>
      <c r="C149" s="326" t="s">
        <v>441</v>
      </c>
      <c r="D149" s="281"/>
      <c r="E149" s="281"/>
      <c r="F149" s="327" t="s">
        <v>438</v>
      </c>
      <c r="G149" s="281"/>
      <c r="H149" s="326" t="s">
        <v>477</v>
      </c>
      <c r="I149" s="326" t="s">
        <v>440</v>
      </c>
      <c r="J149" s="326">
        <v>120</v>
      </c>
      <c r="K149" s="322"/>
    </row>
    <row r="150" spans="2:11" ht="15" customHeight="1">
      <c r="B150" s="301"/>
      <c r="C150" s="326" t="s">
        <v>486</v>
      </c>
      <c r="D150" s="281"/>
      <c r="E150" s="281"/>
      <c r="F150" s="327" t="s">
        <v>438</v>
      </c>
      <c r="G150" s="281"/>
      <c r="H150" s="326" t="s">
        <v>497</v>
      </c>
      <c r="I150" s="326" t="s">
        <v>440</v>
      </c>
      <c r="J150" s="326" t="s">
        <v>488</v>
      </c>
      <c r="K150" s="322"/>
    </row>
    <row r="151" spans="2:11" ht="15" customHeight="1">
      <c r="B151" s="301"/>
      <c r="C151" s="326" t="s">
        <v>387</v>
      </c>
      <c r="D151" s="281"/>
      <c r="E151" s="281"/>
      <c r="F151" s="327" t="s">
        <v>438</v>
      </c>
      <c r="G151" s="281"/>
      <c r="H151" s="326" t="s">
        <v>498</v>
      </c>
      <c r="I151" s="326" t="s">
        <v>440</v>
      </c>
      <c r="J151" s="326" t="s">
        <v>488</v>
      </c>
      <c r="K151" s="322"/>
    </row>
    <row r="152" spans="2:11" ht="15" customHeight="1">
      <c r="B152" s="301"/>
      <c r="C152" s="326" t="s">
        <v>443</v>
      </c>
      <c r="D152" s="281"/>
      <c r="E152" s="281"/>
      <c r="F152" s="327" t="s">
        <v>444</v>
      </c>
      <c r="G152" s="281"/>
      <c r="H152" s="326" t="s">
        <v>477</v>
      </c>
      <c r="I152" s="326" t="s">
        <v>440</v>
      </c>
      <c r="J152" s="326">
        <v>50</v>
      </c>
      <c r="K152" s="322"/>
    </row>
    <row r="153" spans="2:11" ht="15" customHeight="1">
      <c r="B153" s="301"/>
      <c r="C153" s="326" t="s">
        <v>446</v>
      </c>
      <c r="D153" s="281"/>
      <c r="E153" s="281"/>
      <c r="F153" s="327" t="s">
        <v>438</v>
      </c>
      <c r="G153" s="281"/>
      <c r="H153" s="326" t="s">
        <v>477</v>
      </c>
      <c r="I153" s="326" t="s">
        <v>448</v>
      </c>
      <c r="J153" s="326"/>
      <c r="K153" s="322"/>
    </row>
    <row r="154" spans="2:11" ht="15" customHeight="1">
      <c r="B154" s="301"/>
      <c r="C154" s="326" t="s">
        <v>457</v>
      </c>
      <c r="D154" s="281"/>
      <c r="E154" s="281"/>
      <c r="F154" s="327" t="s">
        <v>444</v>
      </c>
      <c r="G154" s="281"/>
      <c r="H154" s="326" t="s">
        <v>477</v>
      </c>
      <c r="I154" s="326" t="s">
        <v>440</v>
      </c>
      <c r="J154" s="326">
        <v>50</v>
      </c>
      <c r="K154" s="322"/>
    </row>
    <row r="155" spans="2:11" ht="15" customHeight="1">
      <c r="B155" s="301"/>
      <c r="C155" s="326" t="s">
        <v>465</v>
      </c>
      <c r="D155" s="281"/>
      <c r="E155" s="281"/>
      <c r="F155" s="327" t="s">
        <v>444</v>
      </c>
      <c r="G155" s="281"/>
      <c r="H155" s="326" t="s">
        <v>477</v>
      </c>
      <c r="I155" s="326" t="s">
        <v>440</v>
      </c>
      <c r="J155" s="326">
        <v>50</v>
      </c>
      <c r="K155" s="322"/>
    </row>
    <row r="156" spans="2:11" ht="15" customHeight="1">
      <c r="B156" s="301"/>
      <c r="C156" s="326" t="s">
        <v>463</v>
      </c>
      <c r="D156" s="281"/>
      <c r="E156" s="281"/>
      <c r="F156" s="327" t="s">
        <v>444</v>
      </c>
      <c r="G156" s="281"/>
      <c r="H156" s="326" t="s">
        <v>477</v>
      </c>
      <c r="I156" s="326" t="s">
        <v>440</v>
      </c>
      <c r="J156" s="326">
        <v>50</v>
      </c>
      <c r="K156" s="322"/>
    </row>
    <row r="157" spans="2:11" ht="15" customHeight="1">
      <c r="B157" s="301"/>
      <c r="C157" s="326" t="s">
        <v>112</v>
      </c>
      <c r="D157" s="281"/>
      <c r="E157" s="281"/>
      <c r="F157" s="327" t="s">
        <v>438</v>
      </c>
      <c r="G157" s="281"/>
      <c r="H157" s="326" t="s">
        <v>499</v>
      </c>
      <c r="I157" s="326" t="s">
        <v>440</v>
      </c>
      <c r="J157" s="326" t="s">
        <v>500</v>
      </c>
      <c r="K157" s="322"/>
    </row>
    <row r="158" spans="2:11" ht="15" customHeight="1">
      <c r="B158" s="301"/>
      <c r="C158" s="326" t="s">
        <v>501</v>
      </c>
      <c r="D158" s="281"/>
      <c r="E158" s="281"/>
      <c r="F158" s="327" t="s">
        <v>438</v>
      </c>
      <c r="G158" s="281"/>
      <c r="H158" s="326" t="s">
        <v>502</v>
      </c>
      <c r="I158" s="326" t="s">
        <v>472</v>
      </c>
      <c r="J158" s="326"/>
      <c r="K158" s="322"/>
    </row>
    <row r="159" spans="2:11" ht="15" customHeight="1">
      <c r="B159" s="328"/>
      <c r="C159" s="310"/>
      <c r="D159" s="310"/>
      <c r="E159" s="310"/>
      <c r="F159" s="310"/>
      <c r="G159" s="310"/>
      <c r="H159" s="310"/>
      <c r="I159" s="310"/>
      <c r="J159" s="310"/>
      <c r="K159" s="329"/>
    </row>
    <row r="160" spans="2:11" ht="18.75" customHeight="1">
      <c r="B160" s="277"/>
      <c r="C160" s="281"/>
      <c r="D160" s="281"/>
      <c r="E160" s="281"/>
      <c r="F160" s="300"/>
      <c r="G160" s="281"/>
      <c r="H160" s="281"/>
      <c r="I160" s="281"/>
      <c r="J160" s="281"/>
      <c r="K160" s="277"/>
    </row>
    <row r="161" spans="2:11" ht="18.75" customHeight="1">
      <c r="B161" s="287"/>
      <c r="C161" s="287"/>
      <c r="D161" s="287"/>
      <c r="E161" s="287"/>
      <c r="F161" s="287"/>
      <c r="G161" s="287"/>
      <c r="H161" s="287"/>
      <c r="I161" s="287"/>
      <c r="J161" s="287"/>
      <c r="K161" s="287"/>
    </row>
    <row r="162" spans="2:11" ht="7.5" customHeight="1">
      <c r="B162" s="269"/>
      <c r="C162" s="270"/>
      <c r="D162" s="270"/>
      <c r="E162" s="270"/>
      <c r="F162" s="270"/>
      <c r="G162" s="270"/>
      <c r="H162" s="270"/>
      <c r="I162" s="270"/>
      <c r="J162" s="270"/>
      <c r="K162" s="271"/>
    </row>
    <row r="163" spans="2:11" ht="45" customHeight="1">
      <c r="B163" s="272"/>
      <c r="C163" s="389" t="s">
        <v>503</v>
      </c>
      <c r="D163" s="389"/>
      <c r="E163" s="389"/>
      <c r="F163" s="389"/>
      <c r="G163" s="389"/>
      <c r="H163" s="389"/>
      <c r="I163" s="389"/>
      <c r="J163" s="389"/>
      <c r="K163" s="273"/>
    </row>
    <row r="164" spans="2:11" ht="17.25" customHeight="1">
      <c r="B164" s="272"/>
      <c r="C164" s="293" t="s">
        <v>432</v>
      </c>
      <c r="D164" s="293"/>
      <c r="E164" s="293"/>
      <c r="F164" s="293" t="s">
        <v>433</v>
      </c>
      <c r="G164" s="330"/>
      <c r="H164" s="331" t="s">
        <v>128</v>
      </c>
      <c r="I164" s="331" t="s">
        <v>58</v>
      </c>
      <c r="J164" s="293" t="s">
        <v>434</v>
      </c>
      <c r="K164" s="273"/>
    </row>
    <row r="165" spans="2:11" ht="17.25" customHeight="1">
      <c r="B165" s="274"/>
      <c r="C165" s="295" t="s">
        <v>435</v>
      </c>
      <c r="D165" s="295"/>
      <c r="E165" s="295"/>
      <c r="F165" s="296" t="s">
        <v>436</v>
      </c>
      <c r="G165" s="332"/>
      <c r="H165" s="333"/>
      <c r="I165" s="333"/>
      <c r="J165" s="295" t="s">
        <v>437</v>
      </c>
      <c r="K165" s="275"/>
    </row>
    <row r="166" spans="2:11" ht="5.25" customHeight="1">
      <c r="B166" s="301"/>
      <c r="C166" s="298"/>
      <c r="D166" s="298"/>
      <c r="E166" s="298"/>
      <c r="F166" s="298"/>
      <c r="G166" s="299"/>
      <c r="H166" s="298"/>
      <c r="I166" s="298"/>
      <c r="J166" s="298"/>
      <c r="K166" s="322"/>
    </row>
    <row r="167" spans="2:11" ht="15" customHeight="1">
      <c r="B167" s="301"/>
      <c r="C167" s="281" t="s">
        <v>441</v>
      </c>
      <c r="D167" s="281"/>
      <c r="E167" s="281"/>
      <c r="F167" s="300" t="s">
        <v>438</v>
      </c>
      <c r="G167" s="281"/>
      <c r="H167" s="281" t="s">
        <v>477</v>
      </c>
      <c r="I167" s="281" t="s">
        <v>440</v>
      </c>
      <c r="J167" s="281">
        <v>120</v>
      </c>
      <c r="K167" s="322"/>
    </row>
    <row r="168" spans="2:11" ht="15" customHeight="1">
      <c r="B168" s="301"/>
      <c r="C168" s="281" t="s">
        <v>486</v>
      </c>
      <c r="D168" s="281"/>
      <c r="E168" s="281"/>
      <c r="F168" s="300" t="s">
        <v>438</v>
      </c>
      <c r="G168" s="281"/>
      <c r="H168" s="281" t="s">
        <v>487</v>
      </c>
      <c r="I168" s="281" t="s">
        <v>440</v>
      </c>
      <c r="J168" s="281" t="s">
        <v>488</v>
      </c>
      <c r="K168" s="322"/>
    </row>
    <row r="169" spans="2:11" ht="15" customHeight="1">
      <c r="B169" s="301"/>
      <c r="C169" s="281" t="s">
        <v>387</v>
      </c>
      <c r="D169" s="281"/>
      <c r="E169" s="281"/>
      <c r="F169" s="300" t="s">
        <v>438</v>
      </c>
      <c r="G169" s="281"/>
      <c r="H169" s="281" t="s">
        <v>504</v>
      </c>
      <c r="I169" s="281" t="s">
        <v>440</v>
      </c>
      <c r="J169" s="281" t="s">
        <v>488</v>
      </c>
      <c r="K169" s="322"/>
    </row>
    <row r="170" spans="2:11" ht="15" customHeight="1">
      <c r="B170" s="301"/>
      <c r="C170" s="281" t="s">
        <v>443</v>
      </c>
      <c r="D170" s="281"/>
      <c r="E170" s="281"/>
      <c r="F170" s="300" t="s">
        <v>444</v>
      </c>
      <c r="G170" s="281"/>
      <c r="H170" s="281" t="s">
        <v>504</v>
      </c>
      <c r="I170" s="281" t="s">
        <v>440</v>
      </c>
      <c r="J170" s="281">
        <v>50</v>
      </c>
      <c r="K170" s="322"/>
    </row>
    <row r="171" spans="2:11" ht="15" customHeight="1">
      <c r="B171" s="301"/>
      <c r="C171" s="281" t="s">
        <v>446</v>
      </c>
      <c r="D171" s="281"/>
      <c r="E171" s="281"/>
      <c r="F171" s="300" t="s">
        <v>438</v>
      </c>
      <c r="G171" s="281"/>
      <c r="H171" s="281" t="s">
        <v>504</v>
      </c>
      <c r="I171" s="281" t="s">
        <v>448</v>
      </c>
      <c r="J171" s="281"/>
      <c r="K171" s="322"/>
    </row>
    <row r="172" spans="2:11" ht="15" customHeight="1">
      <c r="B172" s="301"/>
      <c r="C172" s="281" t="s">
        <v>457</v>
      </c>
      <c r="D172" s="281"/>
      <c r="E172" s="281"/>
      <c r="F172" s="300" t="s">
        <v>444</v>
      </c>
      <c r="G172" s="281"/>
      <c r="H172" s="281" t="s">
        <v>504</v>
      </c>
      <c r="I172" s="281" t="s">
        <v>440</v>
      </c>
      <c r="J172" s="281">
        <v>50</v>
      </c>
      <c r="K172" s="322"/>
    </row>
    <row r="173" spans="2:11" ht="15" customHeight="1">
      <c r="B173" s="301"/>
      <c r="C173" s="281" t="s">
        <v>465</v>
      </c>
      <c r="D173" s="281"/>
      <c r="E173" s="281"/>
      <c r="F173" s="300" t="s">
        <v>444</v>
      </c>
      <c r="G173" s="281"/>
      <c r="H173" s="281" t="s">
        <v>504</v>
      </c>
      <c r="I173" s="281" t="s">
        <v>440</v>
      </c>
      <c r="J173" s="281">
        <v>50</v>
      </c>
      <c r="K173" s="322"/>
    </row>
    <row r="174" spans="2:11" ht="15" customHeight="1">
      <c r="B174" s="301"/>
      <c r="C174" s="281" t="s">
        <v>463</v>
      </c>
      <c r="D174" s="281"/>
      <c r="E174" s="281"/>
      <c r="F174" s="300" t="s">
        <v>444</v>
      </c>
      <c r="G174" s="281"/>
      <c r="H174" s="281" t="s">
        <v>504</v>
      </c>
      <c r="I174" s="281" t="s">
        <v>440</v>
      </c>
      <c r="J174" s="281">
        <v>50</v>
      </c>
      <c r="K174" s="322"/>
    </row>
    <row r="175" spans="2:11" ht="15" customHeight="1">
      <c r="B175" s="301"/>
      <c r="C175" s="281" t="s">
        <v>127</v>
      </c>
      <c r="D175" s="281"/>
      <c r="E175" s="281"/>
      <c r="F175" s="300" t="s">
        <v>438</v>
      </c>
      <c r="G175" s="281"/>
      <c r="H175" s="281" t="s">
        <v>505</v>
      </c>
      <c r="I175" s="281" t="s">
        <v>506</v>
      </c>
      <c r="J175" s="281"/>
      <c r="K175" s="322"/>
    </row>
    <row r="176" spans="2:11" ht="15" customHeight="1">
      <c r="B176" s="301"/>
      <c r="C176" s="281" t="s">
        <v>58</v>
      </c>
      <c r="D176" s="281"/>
      <c r="E176" s="281"/>
      <c r="F176" s="300" t="s">
        <v>438</v>
      </c>
      <c r="G176" s="281"/>
      <c r="H176" s="281" t="s">
        <v>507</v>
      </c>
      <c r="I176" s="281" t="s">
        <v>508</v>
      </c>
      <c r="J176" s="281">
        <v>1</v>
      </c>
      <c r="K176" s="322"/>
    </row>
    <row r="177" spans="2:11" ht="15" customHeight="1">
      <c r="B177" s="301"/>
      <c r="C177" s="281" t="s">
        <v>54</v>
      </c>
      <c r="D177" s="281"/>
      <c r="E177" s="281"/>
      <c r="F177" s="300" t="s">
        <v>438</v>
      </c>
      <c r="G177" s="281"/>
      <c r="H177" s="281" t="s">
        <v>509</v>
      </c>
      <c r="I177" s="281" t="s">
        <v>440</v>
      </c>
      <c r="J177" s="281">
        <v>20</v>
      </c>
      <c r="K177" s="322"/>
    </row>
    <row r="178" spans="2:11" ht="15" customHeight="1">
      <c r="B178" s="301"/>
      <c r="C178" s="281" t="s">
        <v>128</v>
      </c>
      <c r="D178" s="281"/>
      <c r="E178" s="281"/>
      <c r="F178" s="300" t="s">
        <v>438</v>
      </c>
      <c r="G178" s="281"/>
      <c r="H178" s="281" t="s">
        <v>510</v>
      </c>
      <c r="I178" s="281" t="s">
        <v>440</v>
      </c>
      <c r="J178" s="281">
        <v>255</v>
      </c>
      <c r="K178" s="322"/>
    </row>
    <row r="179" spans="2:11" ht="15" customHeight="1">
      <c r="B179" s="301"/>
      <c r="C179" s="281" t="s">
        <v>129</v>
      </c>
      <c r="D179" s="281"/>
      <c r="E179" s="281"/>
      <c r="F179" s="300" t="s">
        <v>438</v>
      </c>
      <c r="G179" s="281"/>
      <c r="H179" s="281" t="s">
        <v>403</v>
      </c>
      <c r="I179" s="281" t="s">
        <v>440</v>
      </c>
      <c r="J179" s="281">
        <v>10</v>
      </c>
      <c r="K179" s="322"/>
    </row>
    <row r="180" spans="2:11" ht="15" customHeight="1">
      <c r="B180" s="301"/>
      <c r="C180" s="281" t="s">
        <v>130</v>
      </c>
      <c r="D180" s="281"/>
      <c r="E180" s="281"/>
      <c r="F180" s="300" t="s">
        <v>438</v>
      </c>
      <c r="G180" s="281"/>
      <c r="H180" s="281" t="s">
        <v>511</v>
      </c>
      <c r="I180" s="281" t="s">
        <v>472</v>
      </c>
      <c r="J180" s="281"/>
      <c r="K180" s="322"/>
    </row>
    <row r="181" spans="2:11" ht="15" customHeight="1">
      <c r="B181" s="301"/>
      <c r="C181" s="281" t="s">
        <v>512</v>
      </c>
      <c r="D181" s="281"/>
      <c r="E181" s="281"/>
      <c r="F181" s="300" t="s">
        <v>438</v>
      </c>
      <c r="G181" s="281"/>
      <c r="H181" s="281" t="s">
        <v>513</v>
      </c>
      <c r="I181" s="281" t="s">
        <v>472</v>
      </c>
      <c r="J181" s="281"/>
      <c r="K181" s="322"/>
    </row>
    <row r="182" spans="2:11" ht="15" customHeight="1">
      <c r="B182" s="301"/>
      <c r="C182" s="281" t="s">
        <v>501</v>
      </c>
      <c r="D182" s="281"/>
      <c r="E182" s="281"/>
      <c r="F182" s="300" t="s">
        <v>438</v>
      </c>
      <c r="G182" s="281"/>
      <c r="H182" s="281" t="s">
        <v>514</v>
      </c>
      <c r="I182" s="281" t="s">
        <v>472</v>
      </c>
      <c r="J182" s="281"/>
      <c r="K182" s="322"/>
    </row>
    <row r="183" spans="2:11" ht="15" customHeight="1">
      <c r="B183" s="301"/>
      <c r="C183" s="281" t="s">
        <v>132</v>
      </c>
      <c r="D183" s="281"/>
      <c r="E183" s="281"/>
      <c r="F183" s="300" t="s">
        <v>444</v>
      </c>
      <c r="G183" s="281"/>
      <c r="H183" s="281" t="s">
        <v>515</v>
      </c>
      <c r="I183" s="281" t="s">
        <v>440</v>
      </c>
      <c r="J183" s="281">
        <v>50</v>
      </c>
      <c r="K183" s="322"/>
    </row>
    <row r="184" spans="2:11" ht="15" customHeight="1">
      <c r="B184" s="301"/>
      <c r="C184" s="281" t="s">
        <v>516</v>
      </c>
      <c r="D184" s="281"/>
      <c r="E184" s="281"/>
      <c r="F184" s="300" t="s">
        <v>444</v>
      </c>
      <c r="G184" s="281"/>
      <c r="H184" s="281" t="s">
        <v>517</v>
      </c>
      <c r="I184" s="281" t="s">
        <v>518</v>
      </c>
      <c r="J184" s="281"/>
      <c r="K184" s="322"/>
    </row>
    <row r="185" spans="2:11" ht="15" customHeight="1">
      <c r="B185" s="301"/>
      <c r="C185" s="281" t="s">
        <v>519</v>
      </c>
      <c r="D185" s="281"/>
      <c r="E185" s="281"/>
      <c r="F185" s="300" t="s">
        <v>444</v>
      </c>
      <c r="G185" s="281"/>
      <c r="H185" s="281" t="s">
        <v>520</v>
      </c>
      <c r="I185" s="281" t="s">
        <v>518</v>
      </c>
      <c r="J185" s="281"/>
      <c r="K185" s="322"/>
    </row>
    <row r="186" spans="2:11" ht="15" customHeight="1">
      <c r="B186" s="301"/>
      <c r="C186" s="281" t="s">
        <v>521</v>
      </c>
      <c r="D186" s="281"/>
      <c r="E186" s="281"/>
      <c r="F186" s="300" t="s">
        <v>444</v>
      </c>
      <c r="G186" s="281"/>
      <c r="H186" s="281" t="s">
        <v>522</v>
      </c>
      <c r="I186" s="281" t="s">
        <v>518</v>
      </c>
      <c r="J186" s="281"/>
      <c r="K186" s="322"/>
    </row>
    <row r="187" spans="2:11" ht="15" customHeight="1">
      <c r="B187" s="301"/>
      <c r="C187" s="334" t="s">
        <v>523</v>
      </c>
      <c r="D187" s="281"/>
      <c r="E187" s="281"/>
      <c r="F187" s="300" t="s">
        <v>444</v>
      </c>
      <c r="G187" s="281"/>
      <c r="H187" s="281" t="s">
        <v>524</v>
      </c>
      <c r="I187" s="281" t="s">
        <v>525</v>
      </c>
      <c r="J187" s="335" t="s">
        <v>526</v>
      </c>
      <c r="K187" s="322"/>
    </row>
    <row r="188" spans="2:11" ht="15" customHeight="1">
      <c r="B188" s="301"/>
      <c r="C188" s="286" t="s">
        <v>43</v>
      </c>
      <c r="D188" s="281"/>
      <c r="E188" s="281"/>
      <c r="F188" s="300" t="s">
        <v>438</v>
      </c>
      <c r="G188" s="281"/>
      <c r="H188" s="277" t="s">
        <v>527</v>
      </c>
      <c r="I188" s="281" t="s">
        <v>528</v>
      </c>
      <c r="J188" s="281"/>
      <c r="K188" s="322"/>
    </row>
    <row r="189" spans="2:11" ht="15" customHeight="1">
      <c r="B189" s="301"/>
      <c r="C189" s="286" t="s">
        <v>529</v>
      </c>
      <c r="D189" s="281"/>
      <c r="E189" s="281"/>
      <c r="F189" s="300" t="s">
        <v>438</v>
      </c>
      <c r="G189" s="281"/>
      <c r="H189" s="281" t="s">
        <v>530</v>
      </c>
      <c r="I189" s="281" t="s">
        <v>472</v>
      </c>
      <c r="J189" s="281"/>
      <c r="K189" s="322"/>
    </row>
    <row r="190" spans="2:11" ht="15" customHeight="1">
      <c r="B190" s="301"/>
      <c r="C190" s="286" t="s">
        <v>531</v>
      </c>
      <c r="D190" s="281"/>
      <c r="E190" s="281"/>
      <c r="F190" s="300" t="s">
        <v>438</v>
      </c>
      <c r="G190" s="281"/>
      <c r="H190" s="281" t="s">
        <v>532</v>
      </c>
      <c r="I190" s="281" t="s">
        <v>472</v>
      </c>
      <c r="J190" s="281"/>
      <c r="K190" s="322"/>
    </row>
    <row r="191" spans="2:11" ht="15" customHeight="1">
      <c r="B191" s="301"/>
      <c r="C191" s="286" t="s">
        <v>533</v>
      </c>
      <c r="D191" s="281"/>
      <c r="E191" s="281"/>
      <c r="F191" s="300" t="s">
        <v>444</v>
      </c>
      <c r="G191" s="281"/>
      <c r="H191" s="281" t="s">
        <v>534</v>
      </c>
      <c r="I191" s="281" t="s">
        <v>472</v>
      </c>
      <c r="J191" s="281"/>
      <c r="K191" s="322"/>
    </row>
    <row r="192" spans="2:11" ht="15" customHeight="1">
      <c r="B192" s="328"/>
      <c r="C192" s="336"/>
      <c r="D192" s="310"/>
      <c r="E192" s="310"/>
      <c r="F192" s="310"/>
      <c r="G192" s="310"/>
      <c r="H192" s="310"/>
      <c r="I192" s="310"/>
      <c r="J192" s="310"/>
      <c r="K192" s="329"/>
    </row>
    <row r="193" spans="2:11" ht="18.75" customHeight="1">
      <c r="B193" s="277"/>
      <c r="C193" s="281"/>
      <c r="D193" s="281"/>
      <c r="E193" s="281"/>
      <c r="F193" s="300"/>
      <c r="G193" s="281"/>
      <c r="H193" s="281"/>
      <c r="I193" s="281"/>
      <c r="J193" s="281"/>
      <c r="K193" s="277"/>
    </row>
    <row r="194" spans="2:11" ht="18.75" customHeight="1">
      <c r="B194" s="277"/>
      <c r="C194" s="281"/>
      <c r="D194" s="281"/>
      <c r="E194" s="281"/>
      <c r="F194" s="300"/>
      <c r="G194" s="281"/>
      <c r="H194" s="281"/>
      <c r="I194" s="281"/>
      <c r="J194" s="281"/>
      <c r="K194" s="277"/>
    </row>
    <row r="195" spans="2:11" ht="18.75" customHeight="1">
      <c r="B195" s="287"/>
      <c r="C195" s="287"/>
      <c r="D195" s="287"/>
      <c r="E195" s="287"/>
      <c r="F195" s="287"/>
      <c r="G195" s="287"/>
      <c r="H195" s="287"/>
      <c r="I195" s="287"/>
      <c r="J195" s="287"/>
      <c r="K195" s="287"/>
    </row>
    <row r="196" spans="2:11">
      <c r="B196" s="269"/>
      <c r="C196" s="270"/>
      <c r="D196" s="270"/>
      <c r="E196" s="270"/>
      <c r="F196" s="270"/>
      <c r="G196" s="270"/>
      <c r="H196" s="270"/>
      <c r="I196" s="270"/>
      <c r="J196" s="270"/>
      <c r="K196" s="271"/>
    </row>
    <row r="197" spans="2:11" ht="21">
      <c r="B197" s="272"/>
      <c r="C197" s="389" t="s">
        <v>535</v>
      </c>
      <c r="D197" s="389"/>
      <c r="E197" s="389"/>
      <c r="F197" s="389"/>
      <c r="G197" s="389"/>
      <c r="H197" s="389"/>
      <c r="I197" s="389"/>
      <c r="J197" s="389"/>
      <c r="K197" s="273"/>
    </row>
    <row r="198" spans="2:11" ht="25.5" customHeight="1">
      <c r="B198" s="272"/>
      <c r="C198" s="337" t="s">
        <v>536</v>
      </c>
      <c r="D198" s="337"/>
      <c r="E198" s="337"/>
      <c r="F198" s="337" t="s">
        <v>537</v>
      </c>
      <c r="G198" s="338"/>
      <c r="H198" s="394" t="s">
        <v>538</v>
      </c>
      <c r="I198" s="394"/>
      <c r="J198" s="394"/>
      <c r="K198" s="273"/>
    </row>
    <row r="199" spans="2:11" ht="5.25" customHeight="1">
      <c r="B199" s="301"/>
      <c r="C199" s="298"/>
      <c r="D199" s="298"/>
      <c r="E199" s="298"/>
      <c r="F199" s="298"/>
      <c r="G199" s="281"/>
      <c r="H199" s="298"/>
      <c r="I199" s="298"/>
      <c r="J199" s="298"/>
      <c r="K199" s="322"/>
    </row>
    <row r="200" spans="2:11" ht="15" customHeight="1">
      <c r="B200" s="301"/>
      <c r="C200" s="281" t="s">
        <v>528</v>
      </c>
      <c r="D200" s="281"/>
      <c r="E200" s="281"/>
      <c r="F200" s="300" t="s">
        <v>44</v>
      </c>
      <c r="G200" s="281"/>
      <c r="H200" s="391" t="s">
        <v>539</v>
      </c>
      <c r="I200" s="391"/>
      <c r="J200" s="391"/>
      <c r="K200" s="322"/>
    </row>
    <row r="201" spans="2:11" ht="15" customHeight="1">
      <c r="B201" s="301"/>
      <c r="C201" s="307"/>
      <c r="D201" s="281"/>
      <c r="E201" s="281"/>
      <c r="F201" s="300" t="s">
        <v>45</v>
      </c>
      <c r="G201" s="281"/>
      <c r="H201" s="391" t="s">
        <v>540</v>
      </c>
      <c r="I201" s="391"/>
      <c r="J201" s="391"/>
      <c r="K201" s="322"/>
    </row>
    <row r="202" spans="2:11" ht="15" customHeight="1">
      <c r="B202" s="301"/>
      <c r="C202" s="307"/>
      <c r="D202" s="281"/>
      <c r="E202" s="281"/>
      <c r="F202" s="300" t="s">
        <v>48</v>
      </c>
      <c r="G202" s="281"/>
      <c r="H202" s="391" t="s">
        <v>541</v>
      </c>
      <c r="I202" s="391"/>
      <c r="J202" s="391"/>
      <c r="K202" s="322"/>
    </row>
    <row r="203" spans="2:11" ht="15" customHeight="1">
      <c r="B203" s="301"/>
      <c r="C203" s="281"/>
      <c r="D203" s="281"/>
      <c r="E203" s="281"/>
      <c r="F203" s="300" t="s">
        <v>46</v>
      </c>
      <c r="G203" s="281"/>
      <c r="H203" s="391" t="s">
        <v>542</v>
      </c>
      <c r="I203" s="391"/>
      <c r="J203" s="391"/>
      <c r="K203" s="322"/>
    </row>
    <row r="204" spans="2:11" ht="15" customHeight="1">
      <c r="B204" s="301"/>
      <c r="C204" s="281"/>
      <c r="D204" s="281"/>
      <c r="E204" s="281"/>
      <c r="F204" s="300" t="s">
        <v>47</v>
      </c>
      <c r="G204" s="281"/>
      <c r="H204" s="391" t="s">
        <v>543</v>
      </c>
      <c r="I204" s="391"/>
      <c r="J204" s="391"/>
      <c r="K204" s="322"/>
    </row>
    <row r="205" spans="2:11" ht="15" customHeight="1">
      <c r="B205" s="301"/>
      <c r="C205" s="281"/>
      <c r="D205" s="281"/>
      <c r="E205" s="281"/>
      <c r="F205" s="300"/>
      <c r="G205" s="281"/>
      <c r="H205" s="281"/>
      <c r="I205" s="281"/>
      <c r="J205" s="281"/>
      <c r="K205" s="322"/>
    </row>
    <row r="206" spans="2:11" ht="15" customHeight="1">
      <c r="B206" s="301"/>
      <c r="C206" s="281" t="s">
        <v>484</v>
      </c>
      <c r="D206" s="281"/>
      <c r="E206" s="281"/>
      <c r="F206" s="300" t="s">
        <v>77</v>
      </c>
      <c r="G206" s="281"/>
      <c r="H206" s="391" t="s">
        <v>544</v>
      </c>
      <c r="I206" s="391"/>
      <c r="J206" s="391"/>
      <c r="K206" s="322"/>
    </row>
    <row r="207" spans="2:11" ht="15" customHeight="1">
      <c r="B207" s="301"/>
      <c r="C207" s="307"/>
      <c r="D207" s="281"/>
      <c r="E207" s="281"/>
      <c r="F207" s="300" t="s">
        <v>383</v>
      </c>
      <c r="G207" s="281"/>
      <c r="H207" s="391" t="s">
        <v>384</v>
      </c>
      <c r="I207" s="391"/>
      <c r="J207" s="391"/>
      <c r="K207" s="322"/>
    </row>
    <row r="208" spans="2:11" ht="15" customHeight="1">
      <c r="B208" s="301"/>
      <c r="C208" s="281"/>
      <c r="D208" s="281"/>
      <c r="E208" s="281"/>
      <c r="F208" s="300" t="s">
        <v>381</v>
      </c>
      <c r="G208" s="281"/>
      <c r="H208" s="391" t="s">
        <v>545</v>
      </c>
      <c r="I208" s="391"/>
      <c r="J208" s="391"/>
      <c r="K208" s="322"/>
    </row>
    <row r="209" spans="2:11" ht="15" customHeight="1">
      <c r="B209" s="339"/>
      <c r="C209" s="307"/>
      <c r="D209" s="307"/>
      <c r="E209" s="307"/>
      <c r="F209" s="300" t="s">
        <v>385</v>
      </c>
      <c r="G209" s="286"/>
      <c r="H209" s="395" t="s">
        <v>386</v>
      </c>
      <c r="I209" s="395"/>
      <c r="J209" s="395"/>
      <c r="K209" s="340"/>
    </row>
    <row r="210" spans="2:11" ht="15" customHeight="1">
      <c r="B210" s="339"/>
      <c r="C210" s="307"/>
      <c r="D210" s="307"/>
      <c r="E210" s="307"/>
      <c r="F210" s="300" t="s">
        <v>352</v>
      </c>
      <c r="G210" s="286"/>
      <c r="H210" s="395" t="s">
        <v>546</v>
      </c>
      <c r="I210" s="395"/>
      <c r="J210" s="395"/>
      <c r="K210" s="340"/>
    </row>
    <row r="211" spans="2:11" ht="15" customHeight="1">
      <c r="B211" s="339"/>
      <c r="C211" s="307"/>
      <c r="D211" s="307"/>
      <c r="E211" s="307"/>
      <c r="F211" s="341"/>
      <c r="G211" s="286"/>
      <c r="H211" s="342"/>
      <c r="I211" s="342"/>
      <c r="J211" s="342"/>
      <c r="K211" s="340"/>
    </row>
    <row r="212" spans="2:11" ht="15" customHeight="1">
      <c r="B212" s="339"/>
      <c r="C212" s="281" t="s">
        <v>508</v>
      </c>
      <c r="D212" s="307"/>
      <c r="E212" s="307"/>
      <c r="F212" s="300">
        <v>1</v>
      </c>
      <c r="G212" s="286"/>
      <c r="H212" s="395" t="s">
        <v>547</v>
      </c>
      <c r="I212" s="395"/>
      <c r="J212" s="395"/>
      <c r="K212" s="340"/>
    </row>
    <row r="213" spans="2:11" ht="15" customHeight="1">
      <c r="B213" s="339"/>
      <c r="C213" s="307"/>
      <c r="D213" s="307"/>
      <c r="E213" s="307"/>
      <c r="F213" s="300">
        <v>2</v>
      </c>
      <c r="G213" s="286"/>
      <c r="H213" s="395" t="s">
        <v>548</v>
      </c>
      <c r="I213" s="395"/>
      <c r="J213" s="395"/>
      <c r="K213" s="340"/>
    </row>
    <row r="214" spans="2:11" ht="15" customHeight="1">
      <c r="B214" s="339"/>
      <c r="C214" s="307"/>
      <c r="D214" s="307"/>
      <c r="E214" s="307"/>
      <c r="F214" s="300">
        <v>3</v>
      </c>
      <c r="G214" s="286"/>
      <c r="H214" s="395" t="s">
        <v>549</v>
      </c>
      <c r="I214" s="395"/>
      <c r="J214" s="395"/>
      <c r="K214" s="340"/>
    </row>
    <row r="215" spans="2:11" ht="15" customHeight="1">
      <c r="B215" s="339"/>
      <c r="C215" s="307"/>
      <c r="D215" s="307"/>
      <c r="E215" s="307"/>
      <c r="F215" s="300">
        <v>4</v>
      </c>
      <c r="G215" s="286"/>
      <c r="H215" s="395" t="s">
        <v>550</v>
      </c>
      <c r="I215" s="395"/>
      <c r="J215" s="395"/>
      <c r="K215" s="340"/>
    </row>
    <row r="216" spans="2:11" ht="12.75" customHeight="1">
      <c r="B216" s="343"/>
      <c r="C216" s="344"/>
      <c r="D216" s="344"/>
      <c r="E216" s="344"/>
      <c r="F216" s="344"/>
      <c r="G216" s="344"/>
      <c r="H216" s="344"/>
      <c r="I216" s="344"/>
      <c r="J216" s="344"/>
      <c r="K216" s="345"/>
    </row>
  </sheetData>
  <sheetProtection algorithmName="SHA-512" hashValue="69jFc6Qr2QKNaTq/pTLuItUg8kBXnuVu/AGgas2mIKBNOd69IXOWt8OUttGws0rU+fa86pxGnSSCWCaeV+TIIA==" saltValue="A8YGEecbBvMTwPxbDg//oQ==" spinCount="100000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170613 - Odkanalizování o...</vt:lpstr>
      <vt:lpstr>Pokyny pro vyplnění</vt:lpstr>
      <vt:lpstr>'170613 - Odkanalizování o...'!Názvy_tisku</vt:lpstr>
      <vt:lpstr>'Rekapitulace stavby'!Názvy_tisku</vt:lpstr>
      <vt:lpstr>'170613 - Odkanalizování o...'!Oblast_tisku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Beranova, Dana</dc:creator>
  <cp:lastModifiedBy>Jaroslav Malý</cp:lastModifiedBy>
  <dcterms:created xsi:type="dcterms:W3CDTF">2017-06-13T11:37:27Z</dcterms:created>
  <dcterms:modified xsi:type="dcterms:W3CDTF">2018-01-03T11:43:38Z</dcterms:modified>
</cp:coreProperties>
</file>