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Vedení\Výběrová řízení\2019\22. Havárie kanalizace SB\"/>
    </mc:Choice>
  </mc:AlternateContent>
  <bookViews>
    <workbookView xWindow="0" yWindow="0" windowWidth="28800" windowHeight="12045"/>
  </bookViews>
  <sheets>
    <sheet name="List1" sheetId="1" r:id="rId1"/>
  </sheets>
  <externalReferences>
    <externalReference r:id="rId2"/>
  </externalReferences>
  <definedNames>
    <definedName name="cisloobjektu">'[1]Krycí list'!$A$5</definedName>
    <definedName name="cislostavby">'[1]Krycí list'!$A$7</definedName>
    <definedName name="Dodavka">[1]Rekapitulace!$G$19</definedName>
    <definedName name="HSV">[1]Rekapitulace!$E$19</definedName>
    <definedName name="HZS">[1]Rekapitulace!$I$19</definedName>
    <definedName name="Mont">[1]Rekapitulace!$H$19</definedName>
    <definedName name="nazevobjektu">'[1]Krycí list'!$C$5</definedName>
    <definedName name="nazevstavby">'[1]Krycí list'!$C$7</definedName>
    <definedName name="PocetMJ">List1!$G$6</definedName>
    <definedName name="Projektant">List1!$C$8</definedName>
    <definedName name="PSV">[1]Rekapitulace!$F$19</definedName>
    <definedName name="SazbaDPH1">List1!$C$30</definedName>
    <definedName name="SazbaDPH2">List1!$C$32</definedName>
    <definedName name="VRN">[1]Rekapitulace!$H$32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178" i="1" l="1"/>
  <c r="D178" i="1"/>
  <c r="G176" i="1"/>
  <c r="G179" i="1" s="1"/>
  <c r="H166" i="1"/>
  <c r="E166" i="1"/>
  <c r="D166" i="1"/>
  <c r="H165" i="1"/>
  <c r="E165" i="1"/>
  <c r="H164" i="1"/>
  <c r="E164" i="1"/>
  <c r="H163" i="1"/>
  <c r="E163" i="1"/>
  <c r="D163" i="1"/>
  <c r="H162" i="1"/>
  <c r="E162" i="1"/>
  <c r="D162" i="1"/>
  <c r="H161" i="1"/>
  <c r="E161" i="1"/>
  <c r="H160" i="1"/>
  <c r="E160" i="1"/>
  <c r="D154" i="1"/>
  <c r="H152" i="1"/>
  <c r="E147" i="1"/>
  <c r="D147" i="1"/>
  <c r="D133" i="1"/>
  <c r="H132" i="1"/>
  <c r="H130" i="1"/>
  <c r="H133" i="1" s="1"/>
  <c r="H128" i="1"/>
  <c r="D126" i="1"/>
  <c r="H125" i="1"/>
  <c r="H123" i="1"/>
  <c r="H121" i="1"/>
  <c r="H119" i="1"/>
  <c r="H126" i="1" s="1"/>
  <c r="H117" i="1"/>
  <c r="D117" i="1"/>
  <c r="H116" i="1"/>
  <c r="H112" i="1"/>
  <c r="H110" i="1"/>
  <c r="H107" i="1"/>
  <c r="H105" i="1"/>
  <c r="H102" i="1"/>
  <c r="H100" i="1"/>
  <c r="D100" i="1"/>
  <c r="H99" i="1"/>
  <c r="H96" i="1"/>
  <c r="H93" i="1"/>
  <c r="H90" i="1"/>
  <c r="D88" i="1"/>
  <c r="H87" i="1"/>
  <c r="H88" i="1" s="1"/>
  <c r="D85" i="1"/>
  <c r="H84" i="1"/>
  <c r="H83" i="1"/>
  <c r="H82" i="1"/>
  <c r="H81" i="1"/>
  <c r="H80" i="1"/>
  <c r="H79" i="1"/>
  <c r="H76" i="1"/>
  <c r="H72" i="1"/>
  <c r="H85" i="1" s="1"/>
  <c r="H69" i="1"/>
  <c r="D67" i="1"/>
  <c r="H66" i="1"/>
  <c r="H63" i="1"/>
  <c r="H67" i="1" s="1"/>
  <c r="H61" i="1"/>
  <c r="D61" i="1"/>
  <c r="H60" i="1"/>
  <c r="H59" i="1"/>
  <c r="H58" i="1"/>
  <c r="H57" i="1"/>
  <c r="H56" i="1"/>
  <c r="H55" i="1"/>
  <c r="H53" i="1"/>
  <c r="D53" i="1"/>
  <c r="H50" i="1"/>
  <c r="H45" i="1"/>
  <c r="H40" i="1"/>
  <c r="D38" i="1"/>
  <c r="H36" i="1"/>
  <c r="H35" i="1"/>
  <c r="H38" i="1" s="1"/>
  <c r="H33" i="1"/>
  <c r="D33" i="1"/>
  <c r="H30" i="1"/>
  <c r="D28" i="1"/>
  <c r="H25" i="1"/>
  <c r="H24" i="1"/>
  <c r="H21" i="1"/>
  <c r="H18" i="1"/>
  <c r="H15" i="1"/>
  <c r="H12" i="1"/>
  <c r="H9" i="1"/>
  <c r="H28" i="1" s="1"/>
  <c r="F5" i="1"/>
  <c r="D5" i="1"/>
  <c r="G4" i="1"/>
</calcChain>
</file>

<file path=xl/sharedStrings.xml><?xml version="1.0" encoding="utf-8"?>
<sst xmlns="http://schemas.openxmlformats.org/spreadsheetml/2006/main" count="318" uniqueCount="230">
  <si>
    <t>Stavba :</t>
  </si>
  <si>
    <t>Rozpočet:</t>
  </si>
  <si>
    <t>Objekt 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</si>
  <si>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</si>
  <si>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</si>
  <si>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</si>
  <si>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</si>
  <si>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</si>
  <si>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</si>
  <si>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</si>
  <si>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</si>
  <si>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</si>
  <si>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</si>
  <si>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132301101R00</t>
  </si>
  <si>
    <t xml:space="preserve">Hloubení rýh šířky do 60 cm v hor.4 do 100 m3 </t>
  </si>
  <si>
    <t>m3</t>
  </si>
  <si>
    <t>10*0,6*2,2</t>
  </si>
  <si>
    <t>ODBOČKY:1,5*0,6*2,2*2</t>
  </si>
  <si>
    <t>132301109R00</t>
  </si>
  <si>
    <t xml:space="preserve">Příplatek za lepivost - hloubení rýh 60 cm v hor.4 </t>
  </si>
  <si>
    <t>174101102R00</t>
  </si>
  <si>
    <t xml:space="preserve">Zásyp ruční se zhutněním </t>
  </si>
  <si>
    <t>10*0,6*2</t>
  </si>
  <si>
    <t>ODBOČKY:1,5*0,6*2*2</t>
  </si>
  <si>
    <t>174411722U00</t>
  </si>
  <si>
    <t xml:space="preserve">Zásyp rýh š 60cm hl 120cm ručně tř4 </t>
  </si>
  <si>
    <t>m</t>
  </si>
  <si>
    <t>20</t>
  </si>
  <si>
    <t>1,5+1,5</t>
  </si>
  <si>
    <t>175101101RT2</t>
  </si>
  <si>
    <t>Obsyp potrubí bez prohození sypaniny s dodáním štěrkopísku frakce 0 - 22 mm</t>
  </si>
  <si>
    <t>20*0,6*0,25</t>
  </si>
  <si>
    <t>(1,5+1,5)*0,6*0,25</t>
  </si>
  <si>
    <t>175203102R00</t>
  </si>
  <si>
    <t xml:space="preserve">Odvoz přebytečné zeminy po výkopu </t>
  </si>
  <si>
    <t>kompl</t>
  </si>
  <si>
    <t>564531111R00</t>
  </si>
  <si>
    <t xml:space="preserve">Zřízení podsypu/podkladu ze sypaniny tl. 10 cm </t>
  </si>
  <si>
    <t>m2</t>
  </si>
  <si>
    <t>20*0,6</t>
  </si>
  <si>
    <t>1,5*0,6*2</t>
  </si>
  <si>
    <t>Celkem za</t>
  </si>
  <si>
    <t>5</t>
  </si>
  <si>
    <t>Komunikace</t>
  </si>
  <si>
    <t>564752111R00</t>
  </si>
  <si>
    <t xml:space="preserve">Podklad z kam.drceného 32-63 s výplň.kamen. 15 cm </t>
  </si>
  <si>
    <t>(1,5+1,5)*0,6</t>
  </si>
  <si>
    <t>61</t>
  </si>
  <si>
    <t>Upravy povrchů vnitřní</t>
  </si>
  <si>
    <t>612325101U00</t>
  </si>
  <si>
    <t xml:space="preserve">VC hrubá omítka  rýha stěna - OPRAVY </t>
  </si>
  <si>
    <t>612421626R00</t>
  </si>
  <si>
    <t xml:space="preserve">Omítka vnitřní zdiva, MVC, hladká </t>
  </si>
  <si>
    <t>0,8*1,5*2*1,2</t>
  </si>
  <si>
    <t>63</t>
  </si>
  <si>
    <t>Podlahy a podlahové konstrukce</t>
  </si>
  <si>
    <t>631313611R00</t>
  </si>
  <si>
    <t xml:space="preserve">Mazanina betonová tl. 8 - 12 cm C 16/20 </t>
  </si>
  <si>
    <t>PODKLADNÍ BETON:20*3*0,15</t>
  </si>
  <si>
    <t>3*3,4*0,15</t>
  </si>
  <si>
    <t>VRCHNÍ BETON:20*3*0,1</t>
  </si>
  <si>
    <t>3*3,4*0,1</t>
  </si>
  <si>
    <t>631319151R00</t>
  </si>
  <si>
    <t xml:space="preserve">Příplatek za přehlaz. mazanin pod povlaky tl. 8 cm </t>
  </si>
  <si>
    <t>631361921RT2</t>
  </si>
  <si>
    <t>Výztuž mazanin svařovanou sítí z drátů tažených svařovaná síť - drát 5,0 mm, oka 100/100 mm</t>
  </si>
  <si>
    <t>t</t>
  </si>
  <si>
    <t>100/100/5:20*3*3,113*0,001*1,1*2</t>
  </si>
  <si>
    <t>3*3,4*3,113*0,001*1,2</t>
  </si>
  <si>
    <t>8</t>
  </si>
  <si>
    <t>Trubní vedení</t>
  </si>
  <si>
    <t>721110806R00</t>
  </si>
  <si>
    <t>Demontáž potrubí z kameninových trub DN 200 DLE STAVU</t>
  </si>
  <si>
    <t>871353121R00</t>
  </si>
  <si>
    <t xml:space="preserve">Montáž trub z plastu, gumový kroužek, DN 200 </t>
  </si>
  <si>
    <t>877355211U00</t>
  </si>
  <si>
    <t xml:space="preserve">MTŽ tvar PVC-syst KG jednoos DN200 </t>
  </si>
  <si>
    <t>kus</t>
  </si>
  <si>
    <t>877355211U01</t>
  </si>
  <si>
    <t xml:space="preserve">MTŽ tvar PVC-syst KG PŘÍPOJKY VČ. MATERIÁLU </t>
  </si>
  <si>
    <t>899623131R00</t>
  </si>
  <si>
    <t xml:space="preserve">MATERIÁL KG 200 VČ. TVAROVEK </t>
  </si>
  <si>
    <t>KOMPL</t>
  </si>
  <si>
    <t>POL.P.C.</t>
  </si>
  <si>
    <t xml:space="preserve">Vodovodní přípojka </t>
  </si>
  <si>
    <t>ks</t>
  </si>
  <si>
    <t>95</t>
  </si>
  <si>
    <t>Dokončovací konstrukce na pozemních stavbách</t>
  </si>
  <si>
    <t>952901111</t>
  </si>
  <si>
    <t xml:space="preserve">Vyčištění budov průmyslové  výstavby </t>
  </si>
  <si>
    <t>20*3</t>
  </si>
  <si>
    <t>3*3,4</t>
  </si>
  <si>
    <t>pol.p.c.</t>
  </si>
  <si>
    <t xml:space="preserve">OPRAVA REVIZNÍCH ŠACHET </t>
  </si>
  <si>
    <t>KS</t>
  </si>
  <si>
    <t>96</t>
  </si>
  <si>
    <t>Bourání konstrukcí</t>
  </si>
  <si>
    <t>965042221RT2</t>
  </si>
  <si>
    <t>Bourání mazanin betonových tl. nad 10 cm, pl. 1 m2 ručně tl. mazaniny 15 - 20 cm</t>
  </si>
  <si>
    <t>20*3*0,2</t>
  </si>
  <si>
    <t>3,3*3,4*0,2</t>
  </si>
  <si>
    <t>965081611U00</t>
  </si>
  <si>
    <t xml:space="preserve">Odsek soklík rov </t>
  </si>
  <si>
    <t>20+20+3+3</t>
  </si>
  <si>
    <t>-0,8*5</t>
  </si>
  <si>
    <t>3,4+3,4</t>
  </si>
  <si>
    <t>965081713R00</t>
  </si>
  <si>
    <t xml:space="preserve">Bourání dlaždic keramických tl. 1 cm, nad 1 m2 </t>
  </si>
  <si>
    <t>Před.cena</t>
  </si>
  <si>
    <t>Ostatní drobné bourací práce neměřitelné</t>
  </si>
  <si>
    <t>hod</t>
  </si>
  <si>
    <t>979019100U00</t>
  </si>
  <si>
    <t xml:space="preserve">Svislá doprava suti za 1.podlaží </t>
  </si>
  <si>
    <t>979082111R00</t>
  </si>
  <si>
    <t xml:space="preserve">Vnitrostaveništní doprava suti do 10 m </t>
  </si>
  <si>
    <t>979082121R00</t>
  </si>
  <si>
    <t xml:space="preserve">Příplatek k vnitrost. dopravě suti za dalších 5 m </t>
  </si>
  <si>
    <t>979083117R00</t>
  </si>
  <si>
    <t xml:space="preserve">Vodorovné přemístění suti na skládku do 6000 m </t>
  </si>
  <si>
    <t>97909-PC2</t>
  </si>
  <si>
    <t xml:space="preserve">Poplatek za uložení suti a vybouraných hmot </t>
  </si>
  <si>
    <t>99</t>
  </si>
  <si>
    <t>Staveništní přesun hmot</t>
  </si>
  <si>
    <t>999281105R00</t>
  </si>
  <si>
    <t xml:space="preserve">Přesun hmot pro opravy a údržbu do výšky 6 m </t>
  </si>
  <si>
    <t>711</t>
  </si>
  <si>
    <t>Izolace proti vodě</t>
  </si>
  <si>
    <t>711111001RZ1</t>
  </si>
  <si>
    <t>Izolace proti vlhkosti vodor. nátěr ALP za studena 1x nátěr - včetně dodávky penetračního laku ALP</t>
  </si>
  <si>
    <t>3,4*3</t>
  </si>
  <si>
    <t>711141559RZ1</t>
  </si>
  <si>
    <t>Izolace proti vlhk. vodorovná pásy přitavením 1 vrstva - včetně dodávky Bitubitagit S 35</t>
  </si>
  <si>
    <t>712300831RT3</t>
  </si>
  <si>
    <t xml:space="preserve">Odstranění hydroizolace </t>
  </si>
  <si>
    <t>998711201R00</t>
  </si>
  <si>
    <t xml:space="preserve">Přesun hmot pro izolace proti vodě, výšky do 6 m </t>
  </si>
  <si>
    <t>%</t>
  </si>
  <si>
    <t>771</t>
  </si>
  <si>
    <t>Podlahy z dlaždic a obklady</t>
  </si>
  <si>
    <t>771101210RT1</t>
  </si>
  <si>
    <t>Penetrace podkladu pod dlažby penetrační nátěr Primer G</t>
  </si>
  <si>
    <t>771130111R00</t>
  </si>
  <si>
    <t xml:space="preserve">Obklad soklíků rovných do tmele výšky do 100 mm </t>
  </si>
  <si>
    <t>20+20+3+3+3,4+3,4</t>
  </si>
  <si>
    <t>771575109R00</t>
  </si>
  <si>
    <t xml:space="preserve">Montáž podlah keram.,hladké, tmel, 30x30 cm </t>
  </si>
  <si>
    <t>771578011R00</t>
  </si>
  <si>
    <t xml:space="preserve">Spára podlaha - stěna, silikonem </t>
  </si>
  <si>
    <t>20+20+3+3,4+3,4</t>
  </si>
  <si>
    <t>597642030</t>
  </si>
  <si>
    <t>Dlažba Taurus Granit matná 300x300x9 mm typ upřesní investor</t>
  </si>
  <si>
    <t>20*3*1,1</t>
  </si>
  <si>
    <t>3*3,4*1,1</t>
  </si>
  <si>
    <t>sokl:52,8*0,1*1,2</t>
  </si>
  <si>
    <t>998771201R00</t>
  </si>
  <si>
    <t xml:space="preserve">Přesun hmot pro podlahy z dlaždic, výšky do 6 m </t>
  </si>
  <si>
    <t>781</t>
  </si>
  <si>
    <t>Obklady keramické</t>
  </si>
  <si>
    <t>781411112U00</t>
  </si>
  <si>
    <t xml:space="preserve">Mtž obklad pórovina malta -25ks/m2 </t>
  </si>
  <si>
    <t>0,8*1,5*2</t>
  </si>
  <si>
    <t>781491001RT1</t>
  </si>
  <si>
    <t>Montáž lišt k obkladům rohových,koutových i dilatačních</t>
  </si>
  <si>
    <t>(0,8+1,5+1,5)*2</t>
  </si>
  <si>
    <t>Obklad Electra 25x33 cm lesk typ upřesní investor</t>
  </si>
  <si>
    <t>0,8*1,5*2*1,15</t>
  </si>
  <si>
    <t>998781201</t>
  </si>
  <si>
    <t>Přesun hmot procentní pro obklady keramické v objektech v do 6 m</t>
  </si>
  <si>
    <t>784</t>
  </si>
  <si>
    <t>Malby</t>
  </si>
  <si>
    <t>784161101R00</t>
  </si>
  <si>
    <t>Penetrace podkladu nátěrem HET, A - Grund 1x penetrace  na vápno ( stará malba )</t>
  </si>
  <si>
    <t>46*2,7</t>
  </si>
  <si>
    <t>784165512R00</t>
  </si>
  <si>
    <t xml:space="preserve">Malba tekutá HET Klasik, bílá, bez penetrace, 2 x </t>
  </si>
  <si>
    <t>998784202R00</t>
  </si>
  <si>
    <t xml:space="preserve">Přesun hmot pro malby, výšky do 6 m </t>
  </si>
  <si>
    <t>POLOŽKOVÝ ROZPOČET</t>
  </si>
  <si>
    <t>Rozpočet</t>
  </si>
  <si>
    <t xml:space="preserve">JKSO </t>
  </si>
  <si>
    <t>Objekt</t>
  </si>
  <si>
    <t>Název objektu</t>
  </si>
  <si>
    <t xml:space="preserve">SKP </t>
  </si>
  <si>
    <t>01</t>
  </si>
  <si>
    <t>ŠKOLA</t>
  </si>
  <si>
    <t>Měrná jednotka</t>
  </si>
  <si>
    <t>Stavba</t>
  </si>
  <si>
    <t>Název stavby</t>
  </si>
  <si>
    <t>Počet jednotek</t>
  </si>
  <si>
    <t>2019 021</t>
  </si>
  <si>
    <t>SŠAI Weilova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</si>
  <si>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</si>
  <si>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</si>
  <si>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</si>
  <si>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</si>
  <si>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</si>
  <si>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</si>
  <si>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</si>
  <si>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</si>
  <si>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</si>
  <si>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</si>
  <si>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</si>
  <si>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</si>
  <si>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</si>
  <si>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</si>
  <si>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</si>
  <si>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</si>
  <si>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</si>
  <si>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</si>
  <si>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</si>
  <si>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</si>
  <si>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</si>
  <si>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</si>
  <si>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</si>
  <si>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</si>
  <si>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</si>
  <si>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</si>
  <si>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</si>
  <si>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</si>
  <si>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</si>
  <si>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</si>
  <si>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</si>
  <si>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</si>
  <si>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</si>
  <si>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</si>
  <si>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</si>
  <si>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</si>
  <si>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</si>
  <si>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</si>
  <si>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Položkový rozpočet  -  Oprava havarijního stavu kanalizace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</si>
</sst>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.0"/>
    <numFmt numFmtId="166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4" fillId="0" borderId="0" xfId="1" applyFont="1" applyAlignment="1">
      <alignment horizontal="right"/>
    </xf>
    <xf numFmtId="49" fontId="5" fillId="0" borderId="3" xfId="1" applyNumberFormat="1" applyFont="1" applyBorder="1"/>
    <xf numFmtId="0" fontId="3" fillId="0" borderId="3" xfId="1" applyFont="1" applyBorder="1"/>
    <xf numFmtId="0" fontId="3" fillId="0" borderId="4" xfId="1" applyFont="1" applyBorder="1" applyAlignment="1">
      <alignment horizontal="right"/>
    </xf>
    <xf numFmtId="49" fontId="3" fillId="0" borderId="3" xfId="1" applyNumberFormat="1" applyFont="1" applyBorder="1" applyAlignment="1">
      <alignment horizontal="left"/>
    </xf>
    <xf numFmtId="0" fontId="3" fillId="0" borderId="5" xfId="1" applyFont="1" applyBorder="1"/>
    <xf numFmtId="49" fontId="5" fillId="0" borderId="8" xfId="1" applyNumberFormat="1" applyFont="1" applyBorder="1"/>
    <xf numFmtId="0" fontId="3" fillId="0" borderId="8" xfId="1" applyFont="1" applyBorder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3" fillId="2" borderId="11" xfId="1" applyNumberFormat="1" applyFont="1" applyFill="1" applyBorder="1"/>
    <xf numFmtId="0" fontId="3" fillId="2" borderId="12" xfId="1" applyFont="1" applyFill="1" applyBorder="1" applyAlignment="1">
      <alignment horizontal="center"/>
    </xf>
    <xf numFmtId="0" fontId="3" fillId="2" borderId="12" xfId="1" applyNumberFormat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5" fillId="0" borderId="13" xfId="1" applyFont="1" applyBorder="1" applyAlignment="1">
      <alignment horizontal="center"/>
    </xf>
    <xf numFmtId="49" fontId="5" fillId="0" borderId="13" xfId="1" applyNumberFormat="1" applyFont="1" applyBorder="1" applyAlignment="1">
      <alignment horizontal="left"/>
    </xf>
    <xf numFmtId="0" fontId="5" fillId="0" borderId="14" xfId="1" applyFont="1" applyBorder="1"/>
    <xf numFmtId="0" fontId="3" fillId="0" borderId="15" xfId="1" applyFont="1" applyBorder="1" applyAlignment="1">
      <alignment horizontal="center"/>
    </xf>
    <xf numFmtId="0" fontId="3" fillId="0" borderId="15" xfId="1" applyNumberFormat="1" applyFont="1" applyBorder="1" applyAlignment="1">
      <alignment horizontal="right"/>
    </xf>
    <xf numFmtId="0" fontId="3" fillId="0" borderId="12" xfId="1" applyNumberFormat="1" applyFont="1" applyBorder="1"/>
    <xf numFmtId="0" fontId="3" fillId="0" borderId="16" xfId="1" applyFont="1" applyBorder="1" applyAlignment="1">
      <alignment horizontal="center" vertical="top"/>
    </xf>
    <xf numFmtId="49" fontId="3" fillId="0" borderId="16" xfId="1" applyNumberFormat="1" applyFont="1" applyBorder="1" applyAlignment="1">
      <alignment horizontal="left" vertical="top"/>
    </xf>
    <xf numFmtId="0" fontId="3" fillId="0" borderId="16" xfId="1" applyFont="1" applyBorder="1" applyAlignment="1">
      <alignment vertical="top" wrapText="1"/>
    </xf>
    <xf numFmtId="49" fontId="3" fillId="0" borderId="16" xfId="1" applyNumberFormat="1" applyFont="1" applyBorder="1" applyAlignment="1">
      <alignment horizontal="center" shrinkToFit="1"/>
    </xf>
    <xf numFmtId="4" fontId="3" fillId="0" borderId="16" xfId="1" applyNumberFormat="1" applyFont="1" applyBorder="1" applyAlignment="1">
      <alignment horizontal="right"/>
    </xf>
    <xf numFmtId="4" fontId="3" fillId="0" borderId="16" xfId="1" applyNumberFormat="1" applyFont="1" applyBorder="1"/>
    <xf numFmtId="0" fontId="3" fillId="0" borderId="13" xfId="1" applyFont="1" applyBorder="1" applyAlignment="1">
      <alignment horizontal="center"/>
    </xf>
    <xf numFmtId="49" fontId="3" fillId="0" borderId="13" xfId="1" applyNumberFormat="1" applyFont="1" applyBorder="1" applyAlignment="1">
      <alignment horizontal="right"/>
    </xf>
    <xf numFmtId="4" fontId="6" fillId="3" borderId="19" xfId="1" applyNumberFormat="1" applyFont="1" applyFill="1" applyBorder="1" applyAlignment="1">
      <alignment horizontal="right" wrapText="1"/>
    </xf>
    <xf numFmtId="0" fontId="6" fillId="3" borderId="20" xfId="1" applyFont="1" applyFill="1" applyBorder="1" applyAlignment="1">
      <alignment horizontal="left" wrapText="1"/>
    </xf>
    <xf numFmtId="0" fontId="6" fillId="0" borderId="21" xfId="0" applyFont="1" applyBorder="1" applyAlignment="1">
      <alignment horizontal="right"/>
    </xf>
    <xf numFmtId="49" fontId="7" fillId="2" borderId="11" xfId="1" applyNumberFormat="1" applyFont="1" applyFill="1" applyBorder="1" applyAlignment="1">
      <alignment horizontal="left"/>
    </xf>
    <xf numFmtId="0" fontId="7" fillId="2" borderId="14" xfId="1" applyFont="1" applyFill="1" applyBorder="1"/>
    <xf numFmtId="0" fontId="3" fillId="2" borderId="15" xfId="1" applyFont="1" applyFill="1" applyBorder="1" applyAlignment="1">
      <alignment horizontal="center"/>
    </xf>
    <xf numFmtId="4" fontId="3" fillId="2" borderId="15" xfId="1" applyNumberFormat="1" applyFont="1" applyFill="1" applyBorder="1" applyAlignment="1">
      <alignment horizontal="right"/>
    </xf>
    <xf numFmtId="4" fontId="3" fillId="2" borderId="12" xfId="1" applyNumberFormat="1" applyFont="1" applyFill="1" applyBorder="1" applyAlignment="1">
      <alignment horizontal="right"/>
    </xf>
    <xf numFmtId="4" fontId="5" fillId="2" borderId="11" xfId="1" applyNumberFormat="1" applyFont="1" applyFill="1" applyBorder="1"/>
    <xf numFmtId="0" fontId="8" fillId="0" borderId="22" xfId="0" applyFont="1" applyBorder="1" applyAlignment="1">
      <alignment horizontal="centerContinuous" vertical="top"/>
    </xf>
    <xf numFmtId="0" fontId="9" fillId="0" borderId="22" xfId="0" applyFont="1" applyBorder="1" applyAlignment="1">
      <alignment horizontal="centerContinuous"/>
    </xf>
    <xf numFmtId="0" fontId="10" fillId="2" borderId="23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centerContinuous"/>
    </xf>
    <xf numFmtId="49" fontId="12" fillId="2" borderId="25" xfId="0" applyNumberFormat="1" applyFont="1" applyFill="1" applyBorder="1" applyAlignment="1">
      <alignment horizontal="left"/>
    </xf>
    <xf numFmtId="49" fontId="11" fillId="2" borderId="24" xfId="0" applyNumberFormat="1" applyFont="1" applyFill="1" applyBorder="1" applyAlignment="1">
      <alignment horizontal="centerContinuous"/>
    </xf>
    <xf numFmtId="0" fontId="11" fillId="0" borderId="26" xfId="0" applyFont="1" applyBorder="1"/>
    <xf numFmtId="49" fontId="11" fillId="0" borderId="27" xfId="0" applyNumberFormat="1" applyFont="1" applyBorder="1" applyAlignment="1">
      <alignment horizontal="left"/>
    </xf>
    <xf numFmtId="0" fontId="9" fillId="0" borderId="28" xfId="0" applyFont="1" applyBorder="1"/>
    <xf numFmtId="0" fontId="11" fillId="0" borderId="12" xfId="0" applyFont="1" applyBorder="1"/>
    <xf numFmtId="49" fontId="11" fillId="0" borderId="15" xfId="0" applyNumberFormat="1" applyFont="1" applyBorder="1"/>
    <xf numFmtId="49" fontId="11" fillId="0" borderId="12" xfId="0" applyNumberFormat="1" applyFont="1" applyBorder="1"/>
    <xf numFmtId="0" fontId="11" fillId="0" borderId="11" xfId="0" applyFont="1" applyBorder="1"/>
    <xf numFmtId="0" fontId="11" fillId="0" borderId="29" xfId="0" applyFont="1" applyBorder="1" applyAlignment="1">
      <alignment horizontal="left"/>
    </xf>
    <xf numFmtId="0" fontId="10" fillId="0" borderId="28" xfId="0" applyFont="1" applyBorder="1"/>
    <xf numFmtId="49" fontId="11" fillId="0" borderId="29" xfId="0" applyNumberFormat="1" applyFont="1" applyBorder="1" applyAlignment="1">
      <alignment horizontal="left"/>
    </xf>
    <xf numFmtId="49" fontId="10" fillId="2" borderId="28" xfId="0" applyNumberFormat="1" applyFont="1" applyFill="1" applyBorder="1"/>
    <xf numFmtId="49" fontId="9" fillId="2" borderId="12" xfId="0" applyNumberFormat="1" applyFont="1" applyFill="1" applyBorder="1"/>
    <xf numFmtId="49" fontId="10" fillId="2" borderId="15" xfId="0" applyNumberFormat="1" applyFont="1" applyFill="1" applyBorder="1"/>
    <xf numFmtId="49" fontId="9" fillId="2" borderId="15" xfId="0" applyNumberFormat="1" applyFont="1" applyFill="1" applyBorder="1"/>
    <xf numFmtId="0" fontId="11" fillId="0" borderId="11" xfId="0" applyFont="1" applyFill="1" applyBorder="1"/>
    <xf numFmtId="3" fontId="11" fillId="0" borderId="29" xfId="0" applyNumberFormat="1" applyFont="1" applyBorder="1" applyAlignment="1">
      <alignment horizontal="left"/>
    </xf>
    <xf numFmtId="49" fontId="10" fillId="2" borderId="30" xfId="0" applyNumberFormat="1" applyFont="1" applyFill="1" applyBorder="1"/>
    <xf numFmtId="49" fontId="9" fillId="2" borderId="21" xfId="0" applyNumberFormat="1" applyFont="1" applyFill="1" applyBorder="1"/>
    <xf numFmtId="49" fontId="10" fillId="2" borderId="0" xfId="0" applyNumberFormat="1" applyFont="1" applyFill="1" applyBorder="1"/>
    <xf numFmtId="49" fontId="9" fillId="2" borderId="0" xfId="0" applyNumberFormat="1" applyFont="1" applyFill="1" applyBorder="1"/>
    <xf numFmtId="49" fontId="11" fillId="0" borderId="11" xfId="0" applyNumberFormat="1" applyFont="1" applyBorder="1" applyAlignment="1">
      <alignment horizontal="left"/>
    </xf>
    <xf numFmtId="0" fontId="11" fillId="0" borderId="31" xfId="0" applyFont="1" applyBorder="1"/>
    <xf numFmtId="0" fontId="11" fillId="0" borderId="11" xfId="0" applyNumberFormat="1" applyFont="1" applyBorder="1"/>
    <xf numFmtId="0" fontId="11" fillId="0" borderId="32" xfId="0" applyNumberFormat="1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11" xfId="0" applyFont="1" applyFill="1" applyBorder="1" applyAlignment="1"/>
    <xf numFmtId="0" fontId="11" fillId="0" borderId="32" xfId="0" applyFont="1" applyFill="1" applyBorder="1" applyAlignment="1"/>
    <xf numFmtId="0" fontId="11" fillId="0" borderId="11" xfId="0" applyFont="1" applyBorder="1" applyAlignment="1"/>
    <xf numFmtId="0" fontId="11" fillId="0" borderId="32" xfId="0" applyFont="1" applyBorder="1" applyAlignment="1"/>
    <xf numFmtId="0" fontId="11" fillId="0" borderId="28" xfId="0" applyFont="1" applyBorder="1"/>
    <xf numFmtId="0" fontId="11" fillId="0" borderId="26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8" fillId="0" borderId="34" xfId="0" applyFont="1" applyBorder="1" applyAlignment="1">
      <alignment horizontal="centerContinuous" vertical="center"/>
    </xf>
    <xf numFmtId="0" fontId="13" fillId="0" borderId="35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10" fillId="2" borderId="37" xfId="0" applyFont="1" applyFill="1" applyBorder="1" applyAlignment="1">
      <alignment horizontal="left"/>
    </xf>
    <xf numFmtId="0" fontId="9" fillId="2" borderId="38" xfId="0" applyFont="1" applyFill="1" applyBorder="1" applyAlignment="1">
      <alignment horizontal="left"/>
    </xf>
    <xf numFmtId="0" fontId="9" fillId="2" borderId="39" xfId="0" applyFont="1" applyFill="1" applyBorder="1" applyAlignment="1">
      <alignment horizontal="centerContinuous"/>
    </xf>
    <xf numFmtId="0" fontId="10" fillId="2" borderId="38" xfId="0" applyFont="1" applyFill="1" applyBorder="1" applyAlignment="1">
      <alignment horizontal="centerContinuous"/>
    </xf>
    <xf numFmtId="0" fontId="9" fillId="2" borderId="38" xfId="0" applyFont="1" applyFill="1" applyBorder="1" applyAlignment="1">
      <alignment horizontal="centerContinuous"/>
    </xf>
    <xf numFmtId="0" fontId="9" fillId="0" borderId="40" xfId="0" applyFont="1" applyBorder="1"/>
    <xf numFmtId="0" fontId="9" fillId="0" borderId="41" xfId="0" applyFont="1" applyBorder="1"/>
    <xf numFmtId="3" fontId="9" fillId="0" borderId="27" xfId="0" applyNumberFormat="1" applyFont="1" applyBorder="1"/>
    <xf numFmtId="0" fontId="9" fillId="0" borderId="23" xfId="0" applyFont="1" applyBorder="1"/>
    <xf numFmtId="3" fontId="9" fillId="0" borderId="25" xfId="0" applyNumberFormat="1" applyFont="1" applyBorder="1"/>
    <xf numFmtId="0" fontId="9" fillId="0" borderId="24" xfId="0" applyFont="1" applyBorder="1"/>
    <xf numFmtId="3" fontId="9" fillId="0" borderId="15" xfId="0" applyNumberFormat="1" applyFont="1" applyBorder="1"/>
    <xf numFmtId="0" fontId="9" fillId="0" borderId="12" xfId="0" applyFont="1" applyBorder="1"/>
    <xf numFmtId="0" fontId="9" fillId="0" borderId="42" xfId="0" applyFont="1" applyBorder="1"/>
    <xf numFmtId="0" fontId="9" fillId="0" borderId="41" xfId="0" applyFont="1" applyBorder="1" applyAlignment="1">
      <alignment shrinkToFit="1"/>
    </xf>
    <xf numFmtId="0" fontId="9" fillId="0" borderId="43" xfId="0" applyFont="1" applyBorder="1"/>
    <xf numFmtId="0" fontId="9" fillId="0" borderId="30" xfId="0" applyFont="1" applyBorder="1"/>
    <xf numFmtId="0" fontId="9" fillId="0" borderId="0" xfId="0" applyFont="1" applyBorder="1"/>
    <xf numFmtId="3" fontId="9" fillId="0" borderId="46" xfId="0" applyNumberFormat="1" applyFont="1" applyBorder="1"/>
    <xf numFmtId="0" fontId="9" fillId="0" borderId="44" xfId="0" applyFont="1" applyBorder="1"/>
    <xf numFmtId="3" fontId="9" fillId="0" borderId="47" xfId="0" applyNumberFormat="1" applyFont="1" applyBorder="1"/>
    <xf numFmtId="0" fontId="9" fillId="0" borderId="45" xfId="0" applyFont="1" applyBorder="1"/>
    <xf numFmtId="0" fontId="10" fillId="2" borderId="23" xfId="0" applyFont="1" applyFill="1" applyBorder="1"/>
    <xf numFmtId="0" fontId="10" fillId="2" borderId="25" xfId="0" applyFont="1" applyFill="1" applyBorder="1"/>
    <xf numFmtId="0" fontId="10" fillId="2" borderId="24" xfId="0" applyFont="1" applyFill="1" applyBorder="1"/>
    <xf numFmtId="0" fontId="10" fillId="2" borderId="48" xfId="0" applyFont="1" applyFill="1" applyBorder="1"/>
    <xf numFmtId="0" fontId="10" fillId="2" borderId="49" xfId="0" applyFont="1" applyFill="1" applyBorder="1"/>
    <xf numFmtId="0" fontId="9" fillId="0" borderId="21" xfId="0" applyFont="1" applyBorder="1"/>
    <xf numFmtId="0" fontId="9" fillId="0" borderId="0" xfId="0" applyFont="1"/>
    <xf numFmtId="0" fontId="9" fillId="0" borderId="20" xfId="0" applyFont="1" applyBorder="1"/>
    <xf numFmtId="0" fontId="9" fillId="0" borderId="50" xfId="0" applyFont="1" applyBorder="1"/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/>
    <xf numFmtId="0" fontId="9" fillId="0" borderId="0" xfId="0" applyFont="1" applyFill="1" applyBorder="1"/>
    <xf numFmtId="0" fontId="9" fillId="0" borderId="51" xfId="0" applyFont="1" applyBorder="1"/>
    <xf numFmtId="0" fontId="9" fillId="0" borderId="52" xfId="0" applyFont="1" applyBorder="1"/>
    <xf numFmtId="0" fontId="9" fillId="0" borderId="53" xfId="0" applyFont="1" applyBorder="1"/>
    <xf numFmtId="0" fontId="9" fillId="0" borderId="54" xfId="0" applyFont="1" applyBorder="1"/>
    <xf numFmtId="165" fontId="9" fillId="0" borderId="55" xfId="0" applyNumberFormat="1" applyFont="1" applyBorder="1" applyAlignment="1">
      <alignment horizontal="right"/>
    </xf>
    <xf numFmtId="0" fontId="9" fillId="0" borderId="55" xfId="0" applyFont="1" applyBorder="1"/>
    <xf numFmtId="0" fontId="9" fillId="0" borderId="15" xfId="0" applyFont="1" applyBorder="1"/>
    <xf numFmtId="165" fontId="9" fillId="0" borderId="12" xfId="0" applyNumberFormat="1" applyFont="1" applyBorder="1" applyAlignment="1">
      <alignment horizontal="right"/>
    </xf>
    <xf numFmtId="0" fontId="13" fillId="2" borderId="44" xfId="0" applyFont="1" applyFill="1" applyBorder="1"/>
    <xf numFmtId="0" fontId="13" fillId="2" borderId="47" xfId="0" applyFont="1" applyFill="1" applyBorder="1"/>
    <xf numFmtId="0" fontId="13" fillId="2" borderId="45" xfId="0" applyFont="1" applyFill="1" applyBorder="1"/>
    <xf numFmtId="0" fontId="0" fillId="0" borderId="0" xfId="0" applyAlignment="1"/>
    <xf numFmtId="49" fontId="6" fillId="3" borderId="17" xfId="1" applyNumberFormat="1" applyFont="1" applyFill="1" applyBorder="1" applyAlignment="1">
      <alignment horizontal="left" wrapText="1"/>
    </xf>
    <xf numFmtId="49" fontId="6" fillId="0" borderId="18" xfId="0" applyNumberFormat="1" applyFont="1" applyBorder="1" applyAlignment="1">
      <alignment horizontal="left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9" xfId="1" applyFont="1" applyBorder="1" applyAlignment="1">
      <alignment horizontal="center" shrinkToFit="1"/>
    </xf>
    <xf numFmtId="0" fontId="3" fillId="0" borderId="8" xfId="1" applyFont="1" applyBorder="1" applyAlignment="1">
      <alignment horizontal="center" shrinkToFit="1"/>
    </xf>
    <xf numFmtId="0" fontId="3" fillId="0" borderId="10" xfId="1" applyFont="1" applyBorder="1" applyAlignment="1">
      <alignment horizontal="center" shrinkToFit="1"/>
    </xf>
    <xf numFmtId="0" fontId="9" fillId="0" borderId="44" xfId="0" applyFont="1" applyBorder="1" applyAlignment="1">
      <alignment horizontal="center" shrinkToFit="1"/>
    </xf>
    <xf numFmtId="0" fontId="9" fillId="0" borderId="45" xfId="0" applyFont="1" applyBorder="1" applyAlignment="1">
      <alignment horizontal="center" shrinkToFit="1"/>
    </xf>
    <xf numFmtId="166" fontId="9" fillId="0" borderId="14" xfId="0" applyNumberFormat="1" applyFont="1" applyBorder="1" applyAlignment="1">
      <alignment horizontal="right" indent="2"/>
    </xf>
    <xf numFmtId="166" fontId="9" fillId="0" borderId="32" xfId="0" applyNumberFormat="1" applyFont="1" applyBorder="1" applyAlignment="1">
      <alignment horizontal="right" indent="2"/>
    </xf>
    <xf numFmtId="0" fontId="11" fillId="0" borderId="11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6" fontId="13" fillId="2" borderId="56" xfId="0" applyNumberFormat="1" applyFont="1" applyFill="1" applyBorder="1" applyAlignment="1">
      <alignment horizontal="right" indent="2"/>
    </xf>
    <xf numFmtId="166" fontId="13" fillId="2" borderId="57" xfId="0" applyNumberFormat="1" applyFont="1" applyFill="1" applyBorder="1" applyAlignment="1">
      <alignment horizontal="right" indent="2"/>
    </xf>
    <xf numFmtId="0" fontId="11" fillId="0" borderId="11" xfId="0" applyFont="1" applyBorder="1" applyAlignment="1">
      <alignment horizontal="center"/>
    </xf>
    <xf numFmtId="3" fontId="10" fillId="4" borderId="27" xfId="0" applyNumberFormat="1" applyFont="1" applyFill="1" applyBorder="1"/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N%20Oprava%20kanalizace%20SB%20S&#352;AI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01</v>
          </cell>
          <cell r="C5" t="str">
            <v>ŠKOLA</v>
          </cell>
        </row>
        <row r="7">
          <cell r="A7" t="str">
            <v>2019 021</v>
          </cell>
          <cell r="C7" t="str">
            <v>SŠAI Weilová</v>
          </cell>
        </row>
      </sheetData>
      <sheetData sheetId="1">
        <row r="19">
          <cell r="E19">
            <v>376783.98786250001</v>
          </cell>
          <cell r="F19">
            <v>133390.92744192001</v>
          </cell>
          <cell r="G19">
            <v>0</v>
          </cell>
          <cell r="H19">
            <v>0</v>
          </cell>
          <cell r="I19">
            <v>0</v>
          </cell>
        </row>
        <row r="32">
          <cell r="H32">
            <v>25508.745765221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1"/>
  <sheetViews>
    <sheetView tabSelected="1" workbookViewId="0">
      <selection activeCell="K12" sqref="K12"/>
    </sheetView>
  </sheetViews>
  <sheetFormatPr defaultRowHeight="15" x14ac:dyDescent="0.25"/>
  <cols>
    <col min="3" max="3" width="17.28515625" customWidth="1"/>
    <col min="4" max="4" width="36.5703125" customWidth="1"/>
    <col min="7" max="7" width="13.28515625" customWidth="1"/>
    <col min="8" max="8" width="12.5703125" customWidth="1"/>
  </cols>
  <sheetData>
    <row r="2" spans="2:8" x14ac:dyDescent="0.25">
      <c r="B2" s="131" t="s">
        <v>229</v>
      </c>
      <c r="C2" s="131"/>
      <c r="D2" s="131"/>
      <c r="E2" s="131"/>
      <c r="F2" s="131"/>
      <c r="G2" s="131"/>
      <c r="H2" s="131"/>
    </row>
    <row r="3" spans="2:8" ht="15.75" thickBot="1" x14ac:dyDescent="0.3">
      <c r="B3" s="1"/>
      <c r="C3" s="2"/>
      <c r="D3" s="3"/>
      <c r="E3" s="3"/>
      <c r="F3" s="4"/>
      <c r="G3" s="3"/>
      <c r="H3" s="3"/>
    </row>
    <row r="4" spans="2:8" ht="15.75" thickTop="1" x14ac:dyDescent="0.25">
      <c r="B4" s="132" t="s">
        <v>0</v>
      </c>
      <c r="C4" s="133"/>
      <c r="D4" s="5" t="str">
        <f>CONCATENATE(cislostavby," ",nazevstavby)</f>
        <v>2019 021 SŠAI Weilová</v>
      </c>
      <c r="E4" s="6"/>
      <c r="F4" s="7" t="s">
        <v>1</v>
      </c>
      <c r="G4" s="8">
        <f>[1]Rekapitulace!I2</f>
        <v>0</v>
      </c>
      <c r="H4" s="9"/>
    </row>
    <row r="5" spans="2:8" ht="15.75" thickBot="1" x14ac:dyDescent="0.3">
      <c r="B5" s="134" t="s">
        <v>2</v>
      </c>
      <c r="C5" s="135"/>
      <c r="D5" s="10" t="str">
        <f>CONCATENATE(cisloobjektu," ",nazevobjektu)</f>
        <v>01 ŠKOLA</v>
      </c>
      <c r="E5" s="11"/>
      <c r="F5" s="136">
        <f>[1]Rekapitulace!H3</f>
        <v>0</v>
      </c>
      <c r="G5" s="137"/>
      <c r="H5" s="138"/>
    </row>
    <row r="6" spans="2:8" ht="15.75" thickTop="1" x14ac:dyDescent="0.25">
      <c r="B6" s="1"/>
      <c r="C6" s="1"/>
      <c r="D6" s="1"/>
      <c r="E6" s="1"/>
      <c r="F6" s="12"/>
      <c r="G6" s="1"/>
      <c r="H6" s="13"/>
    </row>
    <row r="7" spans="2:8" x14ac:dyDescent="0.25">
      <c r="B7" s="14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5" t="s">
        <v>8</v>
      </c>
      <c r="H7" s="17" t="s">
        <v>9</v>
      </c>
    </row>
    <row r="8" spans="2:8" x14ac:dyDescent="0.25">
      <c r="B8" s="18" t="s">
        <v>10</v>
      </c>
      <c r="C8" s="19" t="s">
        <v>11</v>
      </c>
      <c r="D8" s="20" t="s">
        <v>12</v>
      </c>
      <c r="E8" s="21"/>
      <c r="F8" s="22"/>
      <c r="G8" s="22"/>
      <c r="H8" s="23"/>
    </row>
    <row r="9" spans="2:8" ht="43.5" customHeight="1" x14ac:dyDescent="0.25">
      <c r="B9" s="24">
        <v>1</v>
      </c>
      <c r="C9" s="25" t="s">
        <v>13</v>
      </c>
      <c r="D9" s="26" t="s">
        <v>14</v>
      </c>
      <c r="E9" s="27" t="s">
        <v>15</v>
      </c>
      <c r="F9" s="28">
        <v>17.16</v>
      </c>
      <c r="G9" s="28"/>
      <c r="H9" s="29">
        <f>F9*G9</f>
        <v>0</v>
      </c>
    </row>
    <row r="10" spans="2:8" x14ac:dyDescent="0.25">
      <c r="B10" s="30"/>
      <c r="C10" s="31"/>
      <c r="D10" s="129" t="s">
        <v>16</v>
      </c>
      <c r="E10" s="130"/>
      <c r="F10" s="32">
        <v>13.2</v>
      </c>
      <c r="G10" s="33"/>
      <c r="H10" s="34"/>
    </row>
    <row r="11" spans="2:8" x14ac:dyDescent="0.25">
      <c r="B11" s="30"/>
      <c r="C11" s="31"/>
      <c r="D11" s="129" t="s">
        <v>17</v>
      </c>
      <c r="E11" s="130"/>
      <c r="F11" s="32">
        <v>3.96</v>
      </c>
      <c r="G11" s="33"/>
      <c r="H11" s="34"/>
    </row>
    <row r="12" spans="2:8" ht="41.25" customHeight="1" x14ac:dyDescent="0.25">
      <c r="B12" s="24">
        <v>2</v>
      </c>
      <c r="C12" s="25" t="s">
        <v>18</v>
      </c>
      <c r="D12" s="26" t="s">
        <v>19</v>
      </c>
      <c r="E12" s="27" t="s">
        <v>15</v>
      </c>
      <c r="F12" s="28">
        <v>17.16</v>
      </c>
      <c r="G12" s="28"/>
      <c r="H12" s="29">
        <f>F12*G12</f>
        <v>0</v>
      </c>
    </row>
    <row r="13" spans="2:8" x14ac:dyDescent="0.25">
      <c r="B13" s="30"/>
      <c r="C13" s="31"/>
      <c r="D13" s="129" t="s">
        <v>16</v>
      </c>
      <c r="E13" s="130"/>
      <c r="F13" s="32">
        <v>13.2</v>
      </c>
      <c r="G13" s="33"/>
      <c r="H13" s="34"/>
    </row>
    <row r="14" spans="2:8" x14ac:dyDescent="0.25">
      <c r="B14" s="30"/>
      <c r="C14" s="31"/>
      <c r="D14" s="129" t="s">
        <v>17</v>
      </c>
      <c r="E14" s="130"/>
      <c r="F14" s="32">
        <v>3.96</v>
      </c>
      <c r="G14" s="33"/>
      <c r="H14" s="34"/>
    </row>
    <row r="15" spans="2:8" x14ac:dyDescent="0.25">
      <c r="B15" s="24">
        <v>3</v>
      </c>
      <c r="C15" s="25" t="s">
        <v>20</v>
      </c>
      <c r="D15" s="26" t="s">
        <v>21</v>
      </c>
      <c r="E15" s="27" t="s">
        <v>15</v>
      </c>
      <c r="F15" s="28">
        <v>15.6</v>
      </c>
      <c r="G15" s="28"/>
      <c r="H15" s="29">
        <f>F15*G15</f>
        <v>0</v>
      </c>
    </row>
    <row r="16" spans="2:8" x14ac:dyDescent="0.25">
      <c r="B16" s="30"/>
      <c r="C16" s="31"/>
      <c r="D16" s="129" t="s">
        <v>22</v>
      </c>
      <c r="E16" s="130"/>
      <c r="F16" s="32">
        <v>12</v>
      </c>
      <c r="G16" s="33"/>
      <c r="H16" s="34"/>
    </row>
    <row r="17" spans="2:8" x14ac:dyDescent="0.25">
      <c r="B17" s="30"/>
      <c r="C17" s="31"/>
      <c r="D17" s="129" t="s">
        <v>23</v>
      </c>
      <c r="E17" s="130"/>
      <c r="F17" s="32">
        <v>3.6</v>
      </c>
      <c r="G17" s="33"/>
      <c r="H17" s="34"/>
    </row>
    <row r="18" spans="2:8" ht="37.5" customHeight="1" x14ac:dyDescent="0.25">
      <c r="B18" s="24">
        <v>4</v>
      </c>
      <c r="C18" s="25" t="s">
        <v>24</v>
      </c>
      <c r="D18" s="26" t="s">
        <v>25</v>
      </c>
      <c r="E18" s="27" t="s">
        <v>26</v>
      </c>
      <c r="F18" s="28">
        <v>23</v>
      </c>
      <c r="G18" s="28"/>
      <c r="H18" s="29">
        <f>F18*G18</f>
        <v>0</v>
      </c>
    </row>
    <row r="19" spans="2:8" x14ac:dyDescent="0.25">
      <c r="B19" s="30"/>
      <c r="C19" s="31"/>
      <c r="D19" s="129" t="s">
        <v>27</v>
      </c>
      <c r="E19" s="130"/>
      <c r="F19" s="32">
        <v>20</v>
      </c>
      <c r="G19" s="33"/>
      <c r="H19" s="34"/>
    </row>
    <row r="20" spans="2:8" x14ac:dyDescent="0.25">
      <c r="B20" s="30"/>
      <c r="C20" s="31"/>
      <c r="D20" s="129" t="s">
        <v>28</v>
      </c>
      <c r="E20" s="130"/>
      <c r="F20" s="32">
        <v>3</v>
      </c>
      <c r="G20" s="33"/>
      <c r="H20" s="34"/>
    </row>
    <row r="21" spans="2:8" ht="43.5" customHeight="1" x14ac:dyDescent="0.25">
      <c r="B21" s="24">
        <v>5</v>
      </c>
      <c r="C21" s="25" t="s">
        <v>29</v>
      </c>
      <c r="D21" s="26" t="s">
        <v>30</v>
      </c>
      <c r="E21" s="27" t="s">
        <v>15</v>
      </c>
      <c r="F21" s="28">
        <v>3.45</v>
      </c>
      <c r="G21" s="28"/>
      <c r="H21" s="29">
        <f>F21*G21</f>
        <v>0</v>
      </c>
    </row>
    <row r="22" spans="2:8" x14ac:dyDescent="0.25">
      <c r="B22" s="30"/>
      <c r="C22" s="31"/>
      <c r="D22" s="129" t="s">
        <v>31</v>
      </c>
      <c r="E22" s="130"/>
      <c r="F22" s="32">
        <v>3</v>
      </c>
      <c r="G22" s="33"/>
      <c r="H22" s="34"/>
    </row>
    <row r="23" spans="2:8" x14ac:dyDescent="0.25">
      <c r="B23" s="30"/>
      <c r="C23" s="31"/>
      <c r="D23" s="129" t="s">
        <v>32</v>
      </c>
      <c r="E23" s="130"/>
      <c r="F23" s="32">
        <v>0.45</v>
      </c>
      <c r="G23" s="33"/>
      <c r="H23" s="34"/>
    </row>
    <row r="24" spans="2:8" ht="36.75" customHeight="1" x14ac:dyDescent="0.25">
      <c r="B24" s="24">
        <v>6</v>
      </c>
      <c r="C24" s="25" t="s">
        <v>33</v>
      </c>
      <c r="D24" s="26" t="s">
        <v>34</v>
      </c>
      <c r="E24" s="27" t="s">
        <v>35</v>
      </c>
      <c r="F24" s="28">
        <v>1</v>
      </c>
      <c r="G24" s="28"/>
      <c r="H24" s="29">
        <f>F24*G24</f>
        <v>0</v>
      </c>
    </row>
    <row r="25" spans="2:8" ht="36" customHeight="1" x14ac:dyDescent="0.25">
      <c r="B25" s="24">
        <v>7</v>
      </c>
      <c r="C25" s="25" t="s">
        <v>36</v>
      </c>
      <c r="D25" s="26" t="s">
        <v>37</v>
      </c>
      <c r="E25" s="27" t="s">
        <v>38</v>
      </c>
      <c r="F25" s="28">
        <v>13.8</v>
      </c>
      <c r="G25" s="28"/>
      <c r="H25" s="29">
        <f>F25*G25</f>
        <v>0</v>
      </c>
    </row>
    <row r="26" spans="2:8" x14ac:dyDescent="0.25">
      <c r="B26" s="30"/>
      <c r="C26" s="31"/>
      <c r="D26" s="129" t="s">
        <v>39</v>
      </c>
      <c r="E26" s="130"/>
      <c r="F26" s="32">
        <v>12</v>
      </c>
      <c r="G26" s="33"/>
      <c r="H26" s="34"/>
    </row>
    <row r="27" spans="2:8" x14ac:dyDescent="0.25">
      <c r="B27" s="30"/>
      <c r="C27" s="31"/>
      <c r="D27" s="129" t="s">
        <v>40</v>
      </c>
      <c r="E27" s="130"/>
      <c r="F27" s="32">
        <v>1.8</v>
      </c>
      <c r="G27" s="33"/>
      <c r="H27" s="34"/>
    </row>
    <row r="28" spans="2:8" x14ac:dyDescent="0.25">
      <c r="B28" s="17"/>
      <c r="C28" s="35" t="s">
        <v>41</v>
      </c>
      <c r="D28" s="36" t="str">
        <f>CONCATENATE(C8," ",D8)</f>
        <v>1 Zemní práce</v>
      </c>
      <c r="E28" s="37"/>
      <c r="F28" s="38"/>
      <c r="G28" s="39"/>
      <c r="H28" s="40">
        <f>SUM(H8:H27)</f>
        <v>0</v>
      </c>
    </row>
    <row r="29" spans="2:8" x14ac:dyDescent="0.25">
      <c r="B29" s="18" t="s">
        <v>10</v>
      </c>
      <c r="C29" s="19" t="s">
        <v>42</v>
      </c>
      <c r="D29" s="20" t="s">
        <v>43</v>
      </c>
      <c r="E29" s="21"/>
      <c r="F29" s="22"/>
      <c r="G29" s="22"/>
      <c r="H29" s="23"/>
    </row>
    <row r="30" spans="2:8" ht="41.25" customHeight="1" x14ac:dyDescent="0.25">
      <c r="B30" s="24">
        <v>8</v>
      </c>
      <c r="C30" s="25" t="s">
        <v>44</v>
      </c>
      <c r="D30" s="26" t="s">
        <v>45</v>
      </c>
      <c r="E30" s="27" t="s">
        <v>38</v>
      </c>
      <c r="F30" s="28">
        <v>13.8</v>
      </c>
      <c r="G30" s="28"/>
      <c r="H30" s="29">
        <f>F30*G30</f>
        <v>0</v>
      </c>
    </row>
    <row r="31" spans="2:8" x14ac:dyDescent="0.25">
      <c r="B31" s="30"/>
      <c r="C31" s="31"/>
      <c r="D31" s="129" t="s">
        <v>39</v>
      </c>
      <c r="E31" s="130"/>
      <c r="F31" s="32">
        <v>12</v>
      </c>
      <c r="G31" s="33"/>
      <c r="H31" s="34"/>
    </row>
    <row r="32" spans="2:8" x14ac:dyDescent="0.25">
      <c r="B32" s="30"/>
      <c r="C32" s="31"/>
      <c r="D32" s="129" t="s">
        <v>46</v>
      </c>
      <c r="E32" s="130"/>
      <c r="F32" s="32">
        <v>1.8</v>
      </c>
      <c r="G32" s="33"/>
      <c r="H32" s="34"/>
    </row>
    <row r="33" spans="2:8" x14ac:dyDescent="0.25">
      <c r="B33" s="17"/>
      <c r="C33" s="35" t="s">
        <v>41</v>
      </c>
      <c r="D33" s="36" t="str">
        <f>CONCATENATE(C29," ",D29)</f>
        <v>5 Komunikace</v>
      </c>
      <c r="E33" s="37"/>
      <c r="F33" s="38"/>
      <c r="G33" s="39"/>
      <c r="H33" s="40">
        <f>SUM(H29:H32)</f>
        <v>0</v>
      </c>
    </row>
    <row r="34" spans="2:8" x14ac:dyDescent="0.25">
      <c r="B34" s="18" t="s">
        <v>10</v>
      </c>
      <c r="C34" s="19" t="s">
        <v>47</v>
      </c>
      <c r="D34" s="20" t="s">
        <v>48</v>
      </c>
      <c r="E34" s="21"/>
      <c r="F34" s="22"/>
      <c r="G34" s="22"/>
      <c r="H34" s="23"/>
    </row>
    <row r="35" spans="2:8" ht="32.25" customHeight="1" x14ac:dyDescent="0.25">
      <c r="B35" s="24">
        <v>9</v>
      </c>
      <c r="C35" s="25" t="s">
        <v>49</v>
      </c>
      <c r="D35" s="26" t="s">
        <v>50</v>
      </c>
      <c r="E35" s="27" t="s">
        <v>26</v>
      </c>
      <c r="F35" s="28">
        <v>10</v>
      </c>
      <c r="G35" s="28"/>
      <c r="H35" s="29">
        <f>F35*G35</f>
        <v>0</v>
      </c>
    </row>
    <row r="36" spans="2:8" ht="30" customHeight="1" x14ac:dyDescent="0.25">
      <c r="B36" s="24">
        <v>10</v>
      </c>
      <c r="C36" s="25" t="s">
        <v>51</v>
      </c>
      <c r="D36" s="26" t="s">
        <v>52</v>
      </c>
      <c r="E36" s="27" t="s">
        <v>38</v>
      </c>
      <c r="F36" s="28">
        <v>2.88</v>
      </c>
      <c r="G36" s="28"/>
      <c r="H36" s="29">
        <f>F36*G36</f>
        <v>0</v>
      </c>
    </row>
    <row r="37" spans="2:8" x14ac:dyDescent="0.25">
      <c r="B37" s="30"/>
      <c r="C37" s="31"/>
      <c r="D37" s="129" t="s">
        <v>53</v>
      </c>
      <c r="E37" s="130"/>
      <c r="F37" s="32">
        <v>2.88</v>
      </c>
      <c r="G37" s="33"/>
      <c r="H37" s="34"/>
    </row>
    <row r="38" spans="2:8" x14ac:dyDescent="0.25">
      <c r="B38" s="17"/>
      <c r="C38" s="35" t="s">
        <v>41</v>
      </c>
      <c r="D38" s="36" t="str">
        <f>CONCATENATE(C34," ",D34)</f>
        <v>61 Upravy povrchů vnitřní</v>
      </c>
      <c r="E38" s="37"/>
      <c r="F38" s="38"/>
      <c r="G38" s="39"/>
      <c r="H38" s="40">
        <f>SUM(H34:H37)</f>
        <v>0</v>
      </c>
    </row>
    <row r="39" spans="2:8" x14ac:dyDescent="0.25">
      <c r="B39" s="18" t="s">
        <v>10</v>
      </c>
      <c r="C39" s="19" t="s">
        <v>54</v>
      </c>
      <c r="D39" s="20" t="s">
        <v>55</v>
      </c>
      <c r="E39" s="21"/>
      <c r="F39" s="22"/>
      <c r="G39" s="22"/>
      <c r="H39" s="23"/>
    </row>
    <row r="40" spans="2:8" ht="31.5" customHeight="1" x14ac:dyDescent="0.25">
      <c r="B40" s="24">
        <v>11</v>
      </c>
      <c r="C40" s="25" t="s">
        <v>56</v>
      </c>
      <c r="D40" s="26" t="s">
        <v>57</v>
      </c>
      <c r="E40" s="27" t="s">
        <v>15</v>
      </c>
      <c r="F40" s="28">
        <v>17.55</v>
      </c>
      <c r="G40" s="28"/>
      <c r="H40" s="29">
        <f>F40*G40</f>
        <v>0</v>
      </c>
    </row>
    <row r="41" spans="2:8" x14ac:dyDescent="0.25">
      <c r="B41" s="30"/>
      <c r="C41" s="31"/>
      <c r="D41" s="129" t="s">
        <v>58</v>
      </c>
      <c r="E41" s="130"/>
      <c r="F41" s="32">
        <v>9</v>
      </c>
      <c r="G41" s="33"/>
      <c r="H41" s="34"/>
    </row>
    <row r="42" spans="2:8" x14ac:dyDescent="0.25">
      <c r="B42" s="30"/>
      <c r="C42" s="31"/>
      <c r="D42" s="129" t="s">
        <v>59</v>
      </c>
      <c r="E42" s="130"/>
      <c r="F42" s="32">
        <v>1.53</v>
      </c>
      <c r="G42" s="33"/>
      <c r="H42" s="34"/>
    </row>
    <row r="43" spans="2:8" x14ac:dyDescent="0.25">
      <c r="B43" s="30"/>
      <c r="C43" s="31"/>
      <c r="D43" s="129" t="s">
        <v>60</v>
      </c>
      <c r="E43" s="130"/>
      <c r="F43" s="32">
        <v>6</v>
      </c>
      <c r="G43" s="33"/>
      <c r="H43" s="34"/>
    </row>
    <row r="44" spans="2:8" x14ac:dyDescent="0.25">
      <c r="B44" s="30"/>
      <c r="C44" s="31"/>
      <c r="D44" s="129" t="s">
        <v>61</v>
      </c>
      <c r="E44" s="130"/>
      <c r="F44" s="32">
        <v>1.02</v>
      </c>
      <c r="G44" s="33"/>
      <c r="H44" s="34"/>
    </row>
    <row r="45" spans="2:8" ht="40.5" customHeight="1" x14ac:dyDescent="0.25">
      <c r="B45" s="24">
        <v>12</v>
      </c>
      <c r="C45" s="25" t="s">
        <v>62</v>
      </c>
      <c r="D45" s="26" t="s">
        <v>63</v>
      </c>
      <c r="E45" s="27" t="s">
        <v>15</v>
      </c>
      <c r="F45" s="28">
        <v>17.55</v>
      </c>
      <c r="G45" s="28"/>
      <c r="H45" s="29">
        <f>F45*G45</f>
        <v>0</v>
      </c>
    </row>
    <row r="46" spans="2:8" x14ac:dyDescent="0.25">
      <c r="B46" s="30"/>
      <c r="C46" s="31"/>
      <c r="D46" s="129" t="s">
        <v>58</v>
      </c>
      <c r="E46" s="130"/>
      <c r="F46" s="32">
        <v>9</v>
      </c>
      <c r="G46" s="33"/>
      <c r="H46" s="34"/>
    </row>
    <row r="47" spans="2:8" x14ac:dyDescent="0.25">
      <c r="B47" s="30"/>
      <c r="C47" s="31"/>
      <c r="D47" s="129" t="s">
        <v>59</v>
      </c>
      <c r="E47" s="130"/>
      <c r="F47" s="32">
        <v>1.53</v>
      </c>
      <c r="G47" s="33"/>
      <c r="H47" s="34"/>
    </row>
    <row r="48" spans="2:8" x14ac:dyDescent="0.25">
      <c r="B48" s="30"/>
      <c r="C48" s="31"/>
      <c r="D48" s="129" t="s">
        <v>60</v>
      </c>
      <c r="E48" s="130"/>
      <c r="F48" s="32">
        <v>6</v>
      </c>
      <c r="G48" s="33"/>
      <c r="H48" s="34"/>
    </row>
    <row r="49" spans="2:8" x14ac:dyDescent="0.25">
      <c r="B49" s="30"/>
      <c r="C49" s="31"/>
      <c r="D49" s="129" t="s">
        <v>61</v>
      </c>
      <c r="E49" s="130"/>
      <c r="F49" s="32">
        <v>1.02</v>
      </c>
      <c r="G49" s="33"/>
      <c r="H49" s="34"/>
    </row>
    <row r="50" spans="2:8" ht="51.75" customHeight="1" x14ac:dyDescent="0.25">
      <c r="B50" s="24">
        <v>13</v>
      </c>
      <c r="C50" s="25" t="s">
        <v>64</v>
      </c>
      <c r="D50" s="26" t="s">
        <v>65</v>
      </c>
      <c r="E50" s="27" t="s">
        <v>66</v>
      </c>
      <c r="F50" s="28">
        <v>0.44900000000000001</v>
      </c>
      <c r="G50" s="28"/>
      <c r="H50" s="29">
        <f>F50*G50</f>
        <v>0</v>
      </c>
    </row>
    <row r="51" spans="2:8" x14ac:dyDescent="0.25">
      <c r="B51" s="30"/>
      <c r="C51" s="31"/>
      <c r="D51" s="129" t="s">
        <v>67</v>
      </c>
      <c r="E51" s="130"/>
      <c r="F51" s="32">
        <v>0.41089999999999999</v>
      </c>
      <c r="G51" s="33"/>
      <c r="H51" s="34"/>
    </row>
    <row r="52" spans="2:8" x14ac:dyDescent="0.25">
      <c r="B52" s="30"/>
      <c r="C52" s="31"/>
      <c r="D52" s="129" t="s">
        <v>68</v>
      </c>
      <c r="E52" s="130"/>
      <c r="F52" s="32">
        <v>3.8100000000000002E-2</v>
      </c>
      <c r="G52" s="33"/>
      <c r="H52" s="34"/>
    </row>
    <row r="53" spans="2:8" x14ac:dyDescent="0.25">
      <c r="B53" s="17"/>
      <c r="C53" s="35" t="s">
        <v>41</v>
      </c>
      <c r="D53" s="36" t="str">
        <f>CONCATENATE(C39," ",D39)</f>
        <v>63 Podlahy a podlahové konstrukce</v>
      </c>
      <c r="E53" s="37"/>
      <c r="F53" s="38"/>
      <c r="G53" s="39"/>
      <c r="H53" s="40">
        <f>SUM(H39:H52)</f>
        <v>0</v>
      </c>
    </row>
    <row r="54" spans="2:8" x14ac:dyDescent="0.25">
      <c r="B54" s="18" t="s">
        <v>10</v>
      </c>
      <c r="C54" s="19" t="s">
        <v>69</v>
      </c>
      <c r="D54" s="20" t="s">
        <v>70</v>
      </c>
      <c r="E54" s="21"/>
      <c r="F54" s="22"/>
      <c r="G54" s="22"/>
      <c r="H54" s="23"/>
    </row>
    <row r="55" spans="2:8" ht="45.75" customHeight="1" x14ac:dyDescent="0.25">
      <c r="B55" s="24">
        <v>14</v>
      </c>
      <c r="C55" s="25" t="s">
        <v>71</v>
      </c>
      <c r="D55" s="26" t="s">
        <v>72</v>
      </c>
      <c r="E55" s="27" t="s">
        <v>26</v>
      </c>
      <c r="F55" s="28">
        <v>20</v>
      </c>
      <c r="G55" s="28"/>
      <c r="H55" s="29">
        <f t="shared" ref="H55:H60" si="0">F55*G55</f>
        <v>0</v>
      </c>
    </row>
    <row r="56" spans="2:8" ht="45.75" customHeight="1" x14ac:dyDescent="0.25">
      <c r="B56" s="24">
        <v>15</v>
      </c>
      <c r="C56" s="25" t="s">
        <v>73</v>
      </c>
      <c r="D56" s="26" t="s">
        <v>74</v>
      </c>
      <c r="E56" s="27" t="s">
        <v>26</v>
      </c>
      <c r="F56" s="28">
        <v>20</v>
      </c>
      <c r="G56" s="28"/>
      <c r="H56" s="29">
        <f t="shared" si="0"/>
        <v>0</v>
      </c>
    </row>
    <row r="57" spans="2:8" ht="34.5" customHeight="1" x14ac:dyDescent="0.25">
      <c r="B57" s="24">
        <v>16</v>
      </c>
      <c r="C57" s="25" t="s">
        <v>75</v>
      </c>
      <c r="D57" s="26" t="s">
        <v>76</v>
      </c>
      <c r="E57" s="27" t="s">
        <v>77</v>
      </c>
      <c r="F57" s="28">
        <v>6</v>
      </c>
      <c r="G57" s="28"/>
      <c r="H57" s="29">
        <f t="shared" si="0"/>
        <v>0</v>
      </c>
    </row>
    <row r="58" spans="2:8" ht="41.25" customHeight="1" x14ac:dyDescent="0.25">
      <c r="B58" s="24">
        <v>17</v>
      </c>
      <c r="C58" s="25" t="s">
        <v>78</v>
      </c>
      <c r="D58" s="26" t="s">
        <v>79</v>
      </c>
      <c r="E58" s="27" t="s">
        <v>77</v>
      </c>
      <c r="F58" s="28">
        <v>2</v>
      </c>
      <c r="G58" s="28"/>
      <c r="H58" s="29">
        <f t="shared" si="0"/>
        <v>0</v>
      </c>
    </row>
    <row r="59" spans="2:8" ht="33" customHeight="1" x14ac:dyDescent="0.25">
      <c r="B59" s="24">
        <v>18</v>
      </c>
      <c r="C59" s="25" t="s">
        <v>80</v>
      </c>
      <c r="D59" s="26" t="s">
        <v>81</v>
      </c>
      <c r="E59" s="27" t="s">
        <v>82</v>
      </c>
      <c r="F59" s="28">
        <v>1</v>
      </c>
      <c r="G59" s="28"/>
      <c r="H59" s="29">
        <f t="shared" si="0"/>
        <v>0</v>
      </c>
    </row>
    <row r="60" spans="2:8" x14ac:dyDescent="0.25">
      <c r="B60" s="24">
        <v>19</v>
      </c>
      <c r="C60" s="25" t="s">
        <v>83</v>
      </c>
      <c r="D60" s="26" t="s">
        <v>84</v>
      </c>
      <c r="E60" s="27" t="s">
        <v>85</v>
      </c>
      <c r="F60" s="28">
        <v>2</v>
      </c>
      <c r="G60" s="28"/>
      <c r="H60" s="29">
        <f t="shared" si="0"/>
        <v>0</v>
      </c>
    </row>
    <row r="61" spans="2:8" x14ac:dyDescent="0.25">
      <c r="B61" s="17"/>
      <c r="C61" s="35" t="s">
        <v>41</v>
      </c>
      <c r="D61" s="36" t="str">
        <f>CONCATENATE(C54," ",D54)</f>
        <v>8 Trubní vedení</v>
      </c>
      <c r="E61" s="37"/>
      <c r="F61" s="38"/>
      <c r="G61" s="39"/>
      <c r="H61" s="40">
        <f>SUM(H54:H60)</f>
        <v>0</v>
      </c>
    </row>
    <row r="62" spans="2:8" x14ac:dyDescent="0.25">
      <c r="B62" s="18" t="s">
        <v>10</v>
      </c>
      <c r="C62" s="19" t="s">
        <v>86</v>
      </c>
      <c r="D62" s="20" t="s">
        <v>87</v>
      </c>
      <c r="E62" s="21"/>
      <c r="F62" s="22"/>
      <c r="G62" s="22"/>
      <c r="H62" s="23"/>
    </row>
    <row r="63" spans="2:8" ht="29.25" customHeight="1" x14ac:dyDescent="0.25">
      <c r="B63" s="24">
        <v>20</v>
      </c>
      <c r="C63" s="25" t="s">
        <v>88</v>
      </c>
      <c r="D63" s="26" t="s">
        <v>89</v>
      </c>
      <c r="E63" s="27" t="s">
        <v>38</v>
      </c>
      <c r="F63" s="28">
        <v>70.2</v>
      </c>
      <c r="G63" s="28"/>
      <c r="H63" s="29">
        <f>F63*G63</f>
        <v>0</v>
      </c>
    </row>
    <row r="64" spans="2:8" x14ac:dyDescent="0.25">
      <c r="B64" s="30"/>
      <c r="C64" s="31"/>
      <c r="D64" s="129" t="s">
        <v>90</v>
      </c>
      <c r="E64" s="130"/>
      <c r="F64" s="32">
        <v>60</v>
      </c>
      <c r="G64" s="33"/>
      <c r="H64" s="34"/>
    </row>
    <row r="65" spans="2:8" x14ac:dyDescent="0.25">
      <c r="B65" s="30"/>
      <c r="C65" s="31"/>
      <c r="D65" s="129" t="s">
        <v>91</v>
      </c>
      <c r="E65" s="130"/>
      <c r="F65" s="32">
        <v>10.199999999999999</v>
      </c>
      <c r="G65" s="33"/>
      <c r="H65" s="34"/>
    </row>
    <row r="66" spans="2:8" ht="39.75" customHeight="1" x14ac:dyDescent="0.25">
      <c r="B66" s="24">
        <v>21</v>
      </c>
      <c r="C66" s="25" t="s">
        <v>92</v>
      </c>
      <c r="D66" s="26" t="s">
        <v>93</v>
      </c>
      <c r="E66" s="27" t="s">
        <v>94</v>
      </c>
      <c r="F66" s="28">
        <v>2</v>
      </c>
      <c r="G66" s="28"/>
      <c r="H66" s="29">
        <f>F66*G66</f>
        <v>0</v>
      </c>
    </row>
    <row r="67" spans="2:8" x14ac:dyDescent="0.25">
      <c r="B67" s="17"/>
      <c r="C67" s="35" t="s">
        <v>41</v>
      </c>
      <c r="D67" s="36" t="str">
        <f>CONCATENATE(C62," ",D62)</f>
        <v>95 Dokončovací konstrukce na pozemních stavbách</v>
      </c>
      <c r="E67" s="37"/>
      <c r="F67" s="38"/>
      <c r="G67" s="39"/>
      <c r="H67" s="40">
        <f>SUM(H62:H66)</f>
        <v>0</v>
      </c>
    </row>
    <row r="68" spans="2:8" x14ac:dyDescent="0.25">
      <c r="B68" s="18" t="s">
        <v>10</v>
      </c>
      <c r="C68" s="19" t="s">
        <v>95</v>
      </c>
      <c r="D68" s="20" t="s">
        <v>96</v>
      </c>
      <c r="E68" s="21"/>
      <c r="F68" s="22"/>
      <c r="G68" s="22"/>
      <c r="H68" s="23"/>
    </row>
    <row r="69" spans="2:8" ht="54" customHeight="1" x14ac:dyDescent="0.25">
      <c r="B69" s="24">
        <v>22</v>
      </c>
      <c r="C69" s="25" t="s">
        <v>97</v>
      </c>
      <c r="D69" s="26" t="s">
        <v>98</v>
      </c>
      <c r="E69" s="27" t="s">
        <v>15</v>
      </c>
      <c r="F69" s="28">
        <v>14.244</v>
      </c>
      <c r="G69" s="28"/>
      <c r="H69" s="29">
        <f>F69*G69</f>
        <v>0</v>
      </c>
    </row>
    <row r="70" spans="2:8" x14ac:dyDescent="0.25">
      <c r="B70" s="30"/>
      <c r="C70" s="31"/>
      <c r="D70" s="129" t="s">
        <v>99</v>
      </c>
      <c r="E70" s="130"/>
      <c r="F70" s="32">
        <v>12</v>
      </c>
      <c r="G70" s="33"/>
      <c r="H70" s="34"/>
    </row>
    <row r="71" spans="2:8" x14ac:dyDescent="0.25">
      <c r="B71" s="30"/>
      <c r="C71" s="31"/>
      <c r="D71" s="129" t="s">
        <v>100</v>
      </c>
      <c r="E71" s="130"/>
      <c r="F71" s="32">
        <v>2.2440000000000002</v>
      </c>
      <c r="G71" s="33"/>
      <c r="H71" s="34"/>
    </row>
    <row r="72" spans="2:8" x14ac:dyDescent="0.25">
      <c r="B72" s="24">
        <v>23</v>
      </c>
      <c r="C72" s="25" t="s">
        <v>101</v>
      </c>
      <c r="D72" s="26" t="s">
        <v>102</v>
      </c>
      <c r="E72" s="27" t="s">
        <v>26</v>
      </c>
      <c r="F72" s="28">
        <v>48.8</v>
      </c>
      <c r="G72" s="28"/>
      <c r="H72" s="29">
        <f>F72*G72</f>
        <v>0</v>
      </c>
    </row>
    <row r="73" spans="2:8" x14ac:dyDescent="0.25">
      <c r="B73" s="30"/>
      <c r="C73" s="31"/>
      <c r="D73" s="129" t="s">
        <v>103</v>
      </c>
      <c r="E73" s="130"/>
      <c r="F73" s="32">
        <v>46</v>
      </c>
      <c r="G73" s="33"/>
      <c r="H73" s="34"/>
    </row>
    <row r="74" spans="2:8" x14ac:dyDescent="0.25">
      <c r="B74" s="30"/>
      <c r="C74" s="31"/>
      <c r="D74" s="129" t="s">
        <v>104</v>
      </c>
      <c r="E74" s="130"/>
      <c r="F74" s="32">
        <v>-4</v>
      </c>
      <c r="G74" s="33"/>
      <c r="H74" s="34"/>
    </row>
    <row r="75" spans="2:8" x14ac:dyDescent="0.25">
      <c r="B75" s="30"/>
      <c r="C75" s="31"/>
      <c r="D75" s="129" t="s">
        <v>105</v>
      </c>
      <c r="E75" s="130"/>
      <c r="F75" s="32">
        <v>6.8</v>
      </c>
      <c r="G75" s="33"/>
      <c r="H75" s="34"/>
    </row>
    <row r="76" spans="2:8" ht="45" customHeight="1" x14ac:dyDescent="0.25">
      <c r="B76" s="24">
        <v>24</v>
      </c>
      <c r="C76" s="25" t="s">
        <v>106</v>
      </c>
      <c r="D76" s="26" t="s">
        <v>107</v>
      </c>
      <c r="E76" s="27" t="s">
        <v>38</v>
      </c>
      <c r="F76" s="28">
        <v>70.2</v>
      </c>
      <c r="G76" s="28"/>
      <c r="H76" s="29">
        <f>F76*G76</f>
        <v>0</v>
      </c>
    </row>
    <row r="77" spans="2:8" x14ac:dyDescent="0.25">
      <c r="B77" s="30"/>
      <c r="C77" s="31"/>
      <c r="D77" s="129" t="s">
        <v>90</v>
      </c>
      <c r="E77" s="130"/>
      <c r="F77" s="32">
        <v>60</v>
      </c>
      <c r="G77" s="33"/>
      <c r="H77" s="34"/>
    </row>
    <row r="78" spans="2:8" x14ac:dyDescent="0.25">
      <c r="B78" s="30"/>
      <c r="C78" s="31"/>
      <c r="D78" s="129" t="s">
        <v>91</v>
      </c>
      <c r="E78" s="130"/>
      <c r="F78" s="32">
        <v>10.199999999999999</v>
      </c>
      <c r="G78" s="33"/>
      <c r="H78" s="34"/>
    </row>
    <row r="79" spans="2:8" ht="42" customHeight="1" x14ac:dyDescent="0.25">
      <c r="B79" s="24">
        <v>25</v>
      </c>
      <c r="C79" s="25" t="s">
        <v>108</v>
      </c>
      <c r="D79" s="26" t="s">
        <v>109</v>
      </c>
      <c r="E79" s="27" t="s">
        <v>110</v>
      </c>
      <c r="F79" s="28">
        <v>40</v>
      </c>
      <c r="G79" s="28"/>
      <c r="H79" s="29">
        <f t="shared" ref="H79:H84" si="1">F79*G79</f>
        <v>0</v>
      </c>
    </row>
    <row r="80" spans="2:8" ht="26.25" customHeight="1" x14ac:dyDescent="0.25">
      <c r="B80" s="24">
        <v>26</v>
      </c>
      <c r="C80" s="25" t="s">
        <v>111</v>
      </c>
      <c r="D80" s="26" t="s">
        <v>112</v>
      </c>
      <c r="E80" s="27" t="s">
        <v>66</v>
      </c>
      <c r="F80" s="28">
        <v>33.713999999999999</v>
      </c>
      <c r="G80" s="28"/>
      <c r="H80" s="29">
        <f t="shared" si="1"/>
        <v>0</v>
      </c>
    </row>
    <row r="81" spans="2:8" ht="21" customHeight="1" x14ac:dyDescent="0.25">
      <c r="B81" s="24">
        <v>27</v>
      </c>
      <c r="C81" s="25" t="s">
        <v>113</v>
      </c>
      <c r="D81" s="26" t="s">
        <v>114</v>
      </c>
      <c r="E81" s="27" t="s">
        <v>66</v>
      </c>
      <c r="F81" s="28">
        <v>33.713999999999999</v>
      </c>
      <c r="G81" s="28"/>
      <c r="H81" s="29">
        <f t="shared" si="1"/>
        <v>0</v>
      </c>
    </row>
    <row r="82" spans="2:8" ht="37.5" customHeight="1" x14ac:dyDescent="0.25">
      <c r="B82" s="24">
        <v>28</v>
      </c>
      <c r="C82" s="25" t="s">
        <v>115</v>
      </c>
      <c r="D82" s="26" t="s">
        <v>116</v>
      </c>
      <c r="E82" s="27" t="s">
        <v>66</v>
      </c>
      <c r="F82" s="28">
        <v>337.14</v>
      </c>
      <c r="G82" s="28"/>
      <c r="H82" s="29">
        <f t="shared" si="1"/>
        <v>0</v>
      </c>
    </row>
    <row r="83" spans="2:8" ht="41.25" customHeight="1" x14ac:dyDescent="0.25">
      <c r="B83" s="24">
        <v>29</v>
      </c>
      <c r="C83" s="25" t="s">
        <v>117</v>
      </c>
      <c r="D83" s="26" t="s">
        <v>118</v>
      </c>
      <c r="E83" s="27" t="s">
        <v>66</v>
      </c>
      <c r="F83" s="28">
        <v>67.427999999999997</v>
      </c>
      <c r="G83" s="28"/>
      <c r="H83" s="29">
        <f t="shared" si="1"/>
        <v>0</v>
      </c>
    </row>
    <row r="84" spans="2:8" ht="33" customHeight="1" x14ac:dyDescent="0.25">
      <c r="B84" s="24">
        <v>30</v>
      </c>
      <c r="C84" s="25" t="s">
        <v>119</v>
      </c>
      <c r="D84" s="26" t="s">
        <v>120</v>
      </c>
      <c r="E84" s="27" t="s">
        <v>66</v>
      </c>
      <c r="F84" s="28">
        <v>33.713999999999999</v>
      </c>
      <c r="G84" s="28"/>
      <c r="H84" s="29">
        <f t="shared" si="1"/>
        <v>0</v>
      </c>
    </row>
    <row r="85" spans="2:8" x14ac:dyDescent="0.25">
      <c r="B85" s="17"/>
      <c r="C85" s="35" t="s">
        <v>41</v>
      </c>
      <c r="D85" s="36" t="str">
        <f>CONCATENATE(C68," ",D68)</f>
        <v>96 Bourání konstrukcí</v>
      </c>
      <c r="E85" s="37"/>
      <c r="F85" s="38"/>
      <c r="G85" s="39"/>
      <c r="H85" s="40">
        <f>SUM(H68:H84)</f>
        <v>0</v>
      </c>
    </row>
    <row r="86" spans="2:8" x14ac:dyDescent="0.25">
      <c r="B86" s="18" t="s">
        <v>10</v>
      </c>
      <c r="C86" s="19" t="s">
        <v>121</v>
      </c>
      <c r="D86" s="20" t="s">
        <v>122</v>
      </c>
      <c r="E86" s="21"/>
      <c r="F86" s="22"/>
      <c r="G86" s="22"/>
      <c r="H86" s="23"/>
    </row>
    <row r="87" spans="2:8" ht="36.75" customHeight="1" x14ac:dyDescent="0.25">
      <c r="B87" s="24">
        <v>31</v>
      </c>
      <c r="C87" s="25" t="s">
        <v>123</v>
      </c>
      <c r="D87" s="26" t="s">
        <v>124</v>
      </c>
      <c r="E87" s="27" t="s">
        <v>66</v>
      </c>
      <c r="F87" s="28">
        <v>58.766991449999999</v>
      </c>
      <c r="G87" s="28"/>
      <c r="H87" s="29">
        <f>F87*G87</f>
        <v>0</v>
      </c>
    </row>
    <row r="88" spans="2:8" x14ac:dyDescent="0.25">
      <c r="B88" s="17"/>
      <c r="C88" s="35" t="s">
        <v>41</v>
      </c>
      <c r="D88" s="36" t="str">
        <f>CONCATENATE(C86," ",D86)</f>
        <v>99 Staveništní přesun hmot</v>
      </c>
      <c r="E88" s="37"/>
      <c r="F88" s="38"/>
      <c r="G88" s="39"/>
      <c r="H88" s="40">
        <f>SUM(H86:H87)</f>
        <v>0</v>
      </c>
    </row>
    <row r="89" spans="2:8" x14ac:dyDescent="0.25">
      <c r="B89" s="18" t="s">
        <v>10</v>
      </c>
      <c r="C89" s="19" t="s">
        <v>125</v>
      </c>
      <c r="D89" s="20" t="s">
        <v>126</v>
      </c>
      <c r="E89" s="21"/>
      <c r="F89" s="22"/>
      <c r="G89" s="22"/>
      <c r="H89" s="23"/>
    </row>
    <row r="90" spans="2:8" ht="61.5" customHeight="1" x14ac:dyDescent="0.25">
      <c r="B90" s="24">
        <v>32</v>
      </c>
      <c r="C90" s="25" t="s">
        <v>127</v>
      </c>
      <c r="D90" s="26" t="s">
        <v>128</v>
      </c>
      <c r="E90" s="27" t="s">
        <v>38</v>
      </c>
      <c r="F90" s="28">
        <v>70.2</v>
      </c>
      <c r="G90" s="28"/>
      <c r="H90" s="29">
        <f>F90*G90</f>
        <v>0</v>
      </c>
    </row>
    <row r="91" spans="2:8" x14ac:dyDescent="0.25">
      <c r="B91" s="30"/>
      <c r="C91" s="31"/>
      <c r="D91" s="129" t="s">
        <v>90</v>
      </c>
      <c r="E91" s="130"/>
      <c r="F91" s="32">
        <v>60</v>
      </c>
      <c r="G91" s="33"/>
      <c r="H91" s="34"/>
    </row>
    <row r="92" spans="2:8" x14ac:dyDescent="0.25">
      <c r="B92" s="30"/>
      <c r="C92" s="31"/>
      <c r="D92" s="129" t="s">
        <v>129</v>
      </c>
      <c r="E92" s="130"/>
      <c r="F92" s="32">
        <v>10.199999999999999</v>
      </c>
      <c r="G92" s="33"/>
      <c r="H92" s="34"/>
    </row>
    <row r="93" spans="2:8" ht="54.75" customHeight="1" x14ac:dyDescent="0.25">
      <c r="B93" s="24">
        <v>33</v>
      </c>
      <c r="C93" s="25" t="s">
        <v>130</v>
      </c>
      <c r="D93" s="26" t="s">
        <v>131</v>
      </c>
      <c r="E93" s="27" t="s">
        <v>38</v>
      </c>
      <c r="F93" s="28">
        <v>70.2</v>
      </c>
      <c r="G93" s="28"/>
      <c r="H93" s="29">
        <f>F93*G93</f>
        <v>0</v>
      </c>
    </row>
    <row r="94" spans="2:8" x14ac:dyDescent="0.25">
      <c r="B94" s="30"/>
      <c r="C94" s="31"/>
      <c r="D94" s="129" t="s">
        <v>90</v>
      </c>
      <c r="E94" s="130"/>
      <c r="F94" s="32">
        <v>60</v>
      </c>
      <c r="G94" s="33"/>
      <c r="H94" s="34"/>
    </row>
    <row r="95" spans="2:8" x14ac:dyDescent="0.25">
      <c r="B95" s="30"/>
      <c r="C95" s="31"/>
      <c r="D95" s="129" t="s">
        <v>129</v>
      </c>
      <c r="E95" s="130"/>
      <c r="F95" s="32">
        <v>10.199999999999999</v>
      </c>
      <c r="G95" s="33"/>
      <c r="H95" s="34"/>
    </row>
    <row r="96" spans="2:8" x14ac:dyDescent="0.25">
      <c r="B96" s="24">
        <v>34</v>
      </c>
      <c r="C96" s="25" t="s">
        <v>132</v>
      </c>
      <c r="D96" s="26" t="s">
        <v>133</v>
      </c>
      <c r="E96" s="27" t="s">
        <v>38</v>
      </c>
      <c r="F96" s="28">
        <v>70.2</v>
      </c>
      <c r="G96" s="28"/>
      <c r="H96" s="29">
        <f>F96*G96</f>
        <v>0</v>
      </c>
    </row>
    <row r="97" spans="2:8" x14ac:dyDescent="0.25">
      <c r="B97" s="30"/>
      <c r="C97" s="31"/>
      <c r="D97" s="129" t="s">
        <v>90</v>
      </c>
      <c r="E97" s="130"/>
      <c r="F97" s="32">
        <v>60</v>
      </c>
      <c r="G97" s="33"/>
      <c r="H97" s="34"/>
    </row>
    <row r="98" spans="2:8" x14ac:dyDescent="0.25">
      <c r="B98" s="30"/>
      <c r="C98" s="31"/>
      <c r="D98" s="129" t="s">
        <v>91</v>
      </c>
      <c r="E98" s="130"/>
      <c r="F98" s="32">
        <v>10.199999999999999</v>
      </c>
      <c r="G98" s="33"/>
      <c r="H98" s="34"/>
    </row>
    <row r="99" spans="2:8" ht="39.75" customHeight="1" x14ac:dyDescent="0.25">
      <c r="B99" s="24">
        <v>35</v>
      </c>
      <c r="C99" s="25" t="s">
        <v>134</v>
      </c>
      <c r="D99" s="26" t="s">
        <v>135</v>
      </c>
      <c r="E99" s="27" t="s">
        <v>136</v>
      </c>
      <c r="F99" s="28">
        <v>283.608</v>
      </c>
      <c r="G99" s="28"/>
      <c r="H99" s="29">
        <f>F99*G99</f>
        <v>0</v>
      </c>
    </row>
    <row r="100" spans="2:8" x14ac:dyDescent="0.25">
      <c r="B100" s="17"/>
      <c r="C100" s="35" t="s">
        <v>41</v>
      </c>
      <c r="D100" s="36" t="str">
        <f>CONCATENATE(C89," ",D89)</f>
        <v>711 Izolace proti vodě</v>
      </c>
      <c r="E100" s="37"/>
      <c r="F100" s="38"/>
      <c r="G100" s="39"/>
      <c r="H100" s="40">
        <f>SUM(H89:H99)</f>
        <v>0</v>
      </c>
    </row>
    <row r="101" spans="2:8" x14ac:dyDescent="0.25">
      <c r="B101" s="18" t="s">
        <v>10</v>
      </c>
      <c r="C101" s="19" t="s">
        <v>137</v>
      </c>
      <c r="D101" s="20" t="s">
        <v>138</v>
      </c>
      <c r="E101" s="21"/>
      <c r="F101" s="22"/>
      <c r="G101" s="22"/>
      <c r="H101" s="23"/>
    </row>
    <row r="102" spans="2:8" ht="39.75" customHeight="1" x14ac:dyDescent="0.25">
      <c r="B102" s="24">
        <v>36</v>
      </c>
      <c r="C102" s="25" t="s">
        <v>139</v>
      </c>
      <c r="D102" s="26" t="s">
        <v>140</v>
      </c>
      <c r="E102" s="27" t="s">
        <v>38</v>
      </c>
      <c r="F102" s="28">
        <v>70.2</v>
      </c>
      <c r="G102" s="28"/>
      <c r="H102" s="29">
        <f>F102*G102</f>
        <v>0</v>
      </c>
    </row>
    <row r="103" spans="2:8" x14ac:dyDescent="0.25">
      <c r="B103" s="30"/>
      <c r="C103" s="31"/>
      <c r="D103" s="129" t="s">
        <v>90</v>
      </c>
      <c r="E103" s="130"/>
      <c r="F103" s="32">
        <v>60</v>
      </c>
      <c r="G103" s="33"/>
      <c r="H103" s="34"/>
    </row>
    <row r="104" spans="2:8" x14ac:dyDescent="0.25">
      <c r="B104" s="30"/>
      <c r="C104" s="31"/>
      <c r="D104" s="129" t="s">
        <v>91</v>
      </c>
      <c r="E104" s="130"/>
      <c r="F104" s="32">
        <v>10.199999999999999</v>
      </c>
      <c r="G104" s="33"/>
      <c r="H104" s="34"/>
    </row>
    <row r="105" spans="2:8" ht="42.75" customHeight="1" x14ac:dyDescent="0.25">
      <c r="B105" s="24">
        <v>37</v>
      </c>
      <c r="C105" s="25" t="s">
        <v>141</v>
      </c>
      <c r="D105" s="26" t="s">
        <v>142</v>
      </c>
      <c r="E105" s="27" t="s">
        <v>26</v>
      </c>
      <c r="F105" s="28">
        <v>52.8</v>
      </c>
      <c r="G105" s="28"/>
      <c r="H105" s="29">
        <f>F105*G105</f>
        <v>0</v>
      </c>
    </row>
    <row r="106" spans="2:8" x14ac:dyDescent="0.25">
      <c r="B106" s="30"/>
      <c r="C106" s="31"/>
      <c r="D106" s="129" t="s">
        <v>143</v>
      </c>
      <c r="E106" s="130"/>
      <c r="F106" s="32">
        <v>52.8</v>
      </c>
      <c r="G106" s="33"/>
      <c r="H106" s="34"/>
    </row>
    <row r="107" spans="2:8" ht="42.75" customHeight="1" x14ac:dyDescent="0.25">
      <c r="B107" s="24">
        <v>38</v>
      </c>
      <c r="C107" s="25" t="s">
        <v>144</v>
      </c>
      <c r="D107" s="26" t="s">
        <v>145</v>
      </c>
      <c r="E107" s="27" t="s">
        <v>38</v>
      </c>
      <c r="F107" s="28">
        <v>70.2</v>
      </c>
      <c r="G107" s="28"/>
      <c r="H107" s="29">
        <f>F107*G107</f>
        <v>0</v>
      </c>
    </row>
    <row r="108" spans="2:8" x14ac:dyDescent="0.25">
      <c r="B108" s="30"/>
      <c r="C108" s="31"/>
      <c r="D108" s="129" t="s">
        <v>90</v>
      </c>
      <c r="E108" s="130"/>
      <c r="F108" s="32">
        <v>60</v>
      </c>
      <c r="G108" s="33"/>
      <c r="H108" s="34"/>
    </row>
    <row r="109" spans="2:8" x14ac:dyDescent="0.25">
      <c r="B109" s="30"/>
      <c r="C109" s="31"/>
      <c r="D109" s="129" t="s">
        <v>91</v>
      </c>
      <c r="E109" s="130"/>
      <c r="F109" s="32">
        <v>10.199999999999999</v>
      </c>
      <c r="G109" s="33"/>
      <c r="H109" s="34"/>
    </row>
    <row r="110" spans="2:8" ht="28.5" customHeight="1" x14ac:dyDescent="0.25">
      <c r="B110" s="24">
        <v>39</v>
      </c>
      <c r="C110" s="25" t="s">
        <v>146</v>
      </c>
      <c r="D110" s="26" t="s">
        <v>147</v>
      </c>
      <c r="E110" s="27" t="s">
        <v>26</v>
      </c>
      <c r="F110" s="28">
        <v>49.8</v>
      </c>
      <c r="G110" s="28"/>
      <c r="H110" s="29">
        <f>F110*G110</f>
        <v>0</v>
      </c>
    </row>
    <row r="111" spans="2:8" x14ac:dyDescent="0.25">
      <c r="B111" s="30"/>
      <c r="C111" s="31"/>
      <c r="D111" s="129" t="s">
        <v>148</v>
      </c>
      <c r="E111" s="130"/>
      <c r="F111" s="32">
        <v>49.8</v>
      </c>
      <c r="G111" s="33"/>
      <c r="H111" s="34"/>
    </row>
    <row r="112" spans="2:8" ht="43.5" customHeight="1" x14ac:dyDescent="0.25">
      <c r="B112" s="24">
        <v>40</v>
      </c>
      <c r="C112" s="25" t="s">
        <v>149</v>
      </c>
      <c r="D112" s="26" t="s">
        <v>150</v>
      </c>
      <c r="E112" s="27" t="s">
        <v>38</v>
      </c>
      <c r="F112" s="28">
        <v>83.555999999999997</v>
      </c>
      <c r="G112" s="28"/>
      <c r="H112" s="29">
        <f>F112*G112</f>
        <v>0</v>
      </c>
    </row>
    <row r="113" spans="2:8" x14ac:dyDescent="0.25">
      <c r="B113" s="30"/>
      <c r="C113" s="31"/>
      <c r="D113" s="129" t="s">
        <v>151</v>
      </c>
      <c r="E113" s="130"/>
      <c r="F113" s="32">
        <v>66</v>
      </c>
      <c r="G113" s="33"/>
      <c r="H113" s="34"/>
    </row>
    <row r="114" spans="2:8" x14ac:dyDescent="0.25">
      <c r="B114" s="30"/>
      <c r="C114" s="31"/>
      <c r="D114" s="129" t="s">
        <v>152</v>
      </c>
      <c r="E114" s="130"/>
      <c r="F114" s="32">
        <v>11.22</v>
      </c>
      <c r="G114" s="33"/>
      <c r="H114" s="34"/>
    </row>
    <row r="115" spans="2:8" x14ac:dyDescent="0.25">
      <c r="B115" s="30"/>
      <c r="C115" s="31"/>
      <c r="D115" s="129" t="s">
        <v>153</v>
      </c>
      <c r="E115" s="130"/>
      <c r="F115" s="32">
        <v>6.3360000000000003</v>
      </c>
      <c r="G115" s="33"/>
      <c r="H115" s="34"/>
    </row>
    <row r="116" spans="2:8" ht="39" customHeight="1" x14ac:dyDescent="0.25">
      <c r="B116" s="24">
        <v>41</v>
      </c>
      <c r="C116" s="25" t="s">
        <v>154</v>
      </c>
      <c r="D116" s="26" t="s">
        <v>155</v>
      </c>
      <c r="E116" s="27" t="s">
        <v>136</v>
      </c>
      <c r="F116" s="28">
        <v>802.57716240000002</v>
      </c>
      <c r="G116" s="28"/>
      <c r="H116" s="29">
        <f>F116*G116</f>
        <v>0</v>
      </c>
    </row>
    <row r="117" spans="2:8" x14ac:dyDescent="0.25">
      <c r="B117" s="17"/>
      <c r="C117" s="35" t="s">
        <v>41</v>
      </c>
      <c r="D117" s="36" t="str">
        <f>CONCATENATE(C101," ",D101)</f>
        <v>771 Podlahy z dlaždic a obklady</v>
      </c>
      <c r="E117" s="37"/>
      <c r="F117" s="38"/>
      <c r="G117" s="39"/>
      <c r="H117" s="40">
        <f>SUM(H101:H116)</f>
        <v>0</v>
      </c>
    </row>
    <row r="118" spans="2:8" x14ac:dyDescent="0.25">
      <c r="B118" s="18" t="s">
        <v>10</v>
      </c>
      <c r="C118" s="19" t="s">
        <v>156</v>
      </c>
      <c r="D118" s="20" t="s">
        <v>157</v>
      </c>
      <c r="E118" s="21"/>
      <c r="F118" s="22"/>
      <c r="G118" s="22"/>
      <c r="H118" s="23"/>
    </row>
    <row r="119" spans="2:8" ht="30.75" customHeight="1" x14ac:dyDescent="0.25">
      <c r="B119" s="24">
        <v>42</v>
      </c>
      <c r="C119" s="25" t="s">
        <v>158</v>
      </c>
      <c r="D119" s="26" t="s">
        <v>159</v>
      </c>
      <c r="E119" s="27" t="s">
        <v>38</v>
      </c>
      <c r="F119" s="28">
        <v>2.4</v>
      </c>
      <c r="G119" s="28"/>
      <c r="H119" s="29">
        <f>F119*G119</f>
        <v>0</v>
      </c>
    </row>
    <row r="120" spans="2:8" x14ac:dyDescent="0.25">
      <c r="B120" s="30"/>
      <c r="C120" s="31"/>
      <c r="D120" s="129" t="s">
        <v>160</v>
      </c>
      <c r="E120" s="130"/>
      <c r="F120" s="32">
        <v>2.4</v>
      </c>
      <c r="G120" s="33"/>
      <c r="H120" s="34"/>
    </row>
    <row r="121" spans="2:8" ht="39.75" customHeight="1" x14ac:dyDescent="0.25">
      <c r="B121" s="24">
        <v>43</v>
      </c>
      <c r="C121" s="25" t="s">
        <v>161</v>
      </c>
      <c r="D121" s="26" t="s">
        <v>162</v>
      </c>
      <c r="E121" s="27" t="s">
        <v>26</v>
      </c>
      <c r="F121" s="28">
        <v>7.6</v>
      </c>
      <c r="G121" s="28"/>
      <c r="H121" s="29">
        <f>F121*G121</f>
        <v>0</v>
      </c>
    </row>
    <row r="122" spans="2:8" x14ac:dyDescent="0.25">
      <c r="B122" s="30"/>
      <c r="C122" s="31"/>
      <c r="D122" s="129" t="s">
        <v>163</v>
      </c>
      <c r="E122" s="130"/>
      <c r="F122" s="32">
        <v>7.6</v>
      </c>
      <c r="G122" s="33"/>
      <c r="H122" s="34"/>
    </row>
    <row r="123" spans="2:8" ht="37.5" customHeight="1" x14ac:dyDescent="0.25">
      <c r="B123" s="24">
        <v>44</v>
      </c>
      <c r="C123" s="25" t="s">
        <v>92</v>
      </c>
      <c r="D123" s="26" t="s">
        <v>164</v>
      </c>
      <c r="E123" s="27" t="s">
        <v>38</v>
      </c>
      <c r="F123" s="28">
        <v>2.76</v>
      </c>
      <c r="G123" s="28"/>
      <c r="H123" s="29">
        <f>F123*G123</f>
        <v>0</v>
      </c>
    </row>
    <row r="124" spans="2:8" x14ac:dyDescent="0.25">
      <c r="B124" s="30"/>
      <c r="C124" s="31"/>
      <c r="D124" s="129" t="s">
        <v>165</v>
      </c>
      <c r="E124" s="130"/>
      <c r="F124" s="32">
        <v>2.76</v>
      </c>
      <c r="G124" s="33"/>
      <c r="H124" s="34"/>
    </row>
    <row r="125" spans="2:8" ht="39" customHeight="1" x14ac:dyDescent="0.25">
      <c r="B125" s="24">
        <v>45</v>
      </c>
      <c r="C125" s="25" t="s">
        <v>166</v>
      </c>
      <c r="D125" s="26" t="s">
        <v>167</v>
      </c>
      <c r="E125" s="27" t="s">
        <v>136</v>
      </c>
      <c r="F125" s="28">
        <v>32.931620000000002</v>
      </c>
      <c r="G125" s="28"/>
      <c r="H125" s="29">
        <f>F125*G125</f>
        <v>0</v>
      </c>
    </row>
    <row r="126" spans="2:8" x14ac:dyDescent="0.25">
      <c r="B126" s="17"/>
      <c r="C126" s="35" t="s">
        <v>41</v>
      </c>
      <c r="D126" s="36" t="str">
        <f>CONCATENATE(C118," ",D118)</f>
        <v>781 Obklady keramické</v>
      </c>
      <c r="E126" s="37"/>
      <c r="F126" s="38"/>
      <c r="G126" s="39"/>
      <c r="H126" s="40">
        <f>SUM(H118:H125)</f>
        <v>0</v>
      </c>
    </row>
    <row r="127" spans="2:8" x14ac:dyDescent="0.25">
      <c r="B127" s="18" t="s">
        <v>10</v>
      </c>
      <c r="C127" s="19" t="s">
        <v>168</v>
      </c>
      <c r="D127" s="20" t="s">
        <v>169</v>
      </c>
      <c r="E127" s="21"/>
      <c r="F127" s="22"/>
      <c r="G127" s="22"/>
      <c r="H127" s="23"/>
    </row>
    <row r="128" spans="2:8" ht="53.25" customHeight="1" x14ac:dyDescent="0.25">
      <c r="B128" s="24">
        <v>46</v>
      </c>
      <c r="C128" s="25" t="s">
        <v>170</v>
      </c>
      <c r="D128" s="26" t="s">
        <v>171</v>
      </c>
      <c r="E128" s="27" t="s">
        <v>38</v>
      </c>
      <c r="F128" s="28">
        <v>124.2</v>
      </c>
      <c r="G128" s="28"/>
      <c r="H128" s="29">
        <f>F128*G128</f>
        <v>0</v>
      </c>
    </row>
    <row r="129" spans="2:8" x14ac:dyDescent="0.25">
      <c r="B129" s="30"/>
      <c r="C129" s="31"/>
      <c r="D129" s="129" t="s">
        <v>172</v>
      </c>
      <c r="E129" s="130"/>
      <c r="F129" s="32">
        <v>124.2</v>
      </c>
      <c r="G129" s="33"/>
      <c r="H129" s="34"/>
    </row>
    <row r="130" spans="2:8" ht="37.5" customHeight="1" x14ac:dyDescent="0.25">
      <c r="B130" s="24">
        <v>47</v>
      </c>
      <c r="C130" s="25" t="s">
        <v>173</v>
      </c>
      <c r="D130" s="26" t="s">
        <v>174</v>
      </c>
      <c r="E130" s="27" t="s">
        <v>38</v>
      </c>
      <c r="F130" s="28">
        <v>124.2</v>
      </c>
      <c r="G130" s="28"/>
      <c r="H130" s="29">
        <f>F130*G130</f>
        <v>0</v>
      </c>
    </row>
    <row r="131" spans="2:8" x14ac:dyDescent="0.25">
      <c r="B131" s="30"/>
      <c r="C131" s="31"/>
      <c r="D131" s="129" t="s">
        <v>172</v>
      </c>
      <c r="E131" s="130"/>
      <c r="F131" s="32">
        <v>124.2</v>
      </c>
      <c r="G131" s="33"/>
      <c r="H131" s="34"/>
    </row>
    <row r="132" spans="2:8" ht="27.75" customHeight="1" x14ac:dyDescent="0.25">
      <c r="B132" s="24">
        <v>48</v>
      </c>
      <c r="C132" s="25" t="s">
        <v>175</v>
      </c>
      <c r="D132" s="26" t="s">
        <v>176</v>
      </c>
      <c r="E132" s="27" t="s">
        <v>136</v>
      </c>
      <c r="F132" s="28">
        <v>74.147400000000005</v>
      </c>
      <c r="G132" s="28"/>
      <c r="H132" s="29">
        <f>F132*G132</f>
        <v>0</v>
      </c>
    </row>
    <row r="133" spans="2:8" x14ac:dyDescent="0.25">
      <c r="B133" s="17"/>
      <c r="C133" s="35" t="s">
        <v>41</v>
      </c>
      <c r="D133" s="36" t="str">
        <f>CONCATENATE(C127," ",D127)</f>
        <v>784 Malby</v>
      </c>
      <c r="E133" s="37"/>
      <c r="F133" s="38"/>
      <c r="G133" s="39"/>
      <c r="H133" s="40">
        <f>SUM(H127:H132)</f>
        <v>0</v>
      </c>
    </row>
    <row r="146" spans="2:8" ht="18.75" thickBot="1" x14ac:dyDescent="0.3">
      <c r="B146" s="41" t="s">
        <v>177</v>
      </c>
      <c r="C146" s="42"/>
      <c r="D146" s="42"/>
      <c r="E146" s="42"/>
      <c r="F146" s="42"/>
      <c r="G146" s="42"/>
      <c r="H146" s="42"/>
    </row>
    <row r="147" spans="2:8" x14ac:dyDescent="0.25">
      <c r="B147" s="43" t="s">
        <v>178</v>
      </c>
      <c r="C147" s="44"/>
      <c r="D147" s="45">
        <f>[1]Rekapitulace!I146</f>
        <v>0</v>
      </c>
      <c r="E147" s="45">
        <f>[1]Rekapitulace!H147</f>
        <v>0</v>
      </c>
      <c r="F147" s="46"/>
      <c r="G147" s="47" t="s">
        <v>179</v>
      </c>
      <c r="H147" s="48"/>
    </row>
    <row r="148" spans="2:8" x14ac:dyDescent="0.25">
      <c r="B148" s="49"/>
      <c r="C148" s="50"/>
      <c r="D148" s="51"/>
      <c r="E148" s="51"/>
      <c r="F148" s="52"/>
      <c r="G148" s="53"/>
      <c r="H148" s="54"/>
    </row>
    <row r="149" spans="2:8" x14ac:dyDescent="0.25">
      <c r="B149" s="55" t="s">
        <v>180</v>
      </c>
      <c r="C149" s="50"/>
      <c r="D149" s="51" t="s">
        <v>181</v>
      </c>
      <c r="E149" s="51"/>
      <c r="F149" s="52"/>
      <c r="G149" s="53" t="s">
        <v>182</v>
      </c>
      <c r="H149" s="56"/>
    </row>
    <row r="150" spans="2:8" x14ac:dyDescent="0.25">
      <c r="B150" s="57" t="s">
        <v>183</v>
      </c>
      <c r="C150" s="58"/>
      <c r="D150" s="59" t="s">
        <v>184</v>
      </c>
      <c r="E150" s="60"/>
      <c r="F150" s="58"/>
      <c r="G150" s="53" t="s">
        <v>185</v>
      </c>
      <c r="H150" s="54"/>
    </row>
    <row r="151" spans="2:8" x14ac:dyDescent="0.25">
      <c r="B151" s="55" t="s">
        <v>186</v>
      </c>
      <c r="C151" s="50"/>
      <c r="D151" s="51" t="s">
        <v>187</v>
      </c>
      <c r="E151" s="51"/>
      <c r="F151" s="52"/>
      <c r="G151" s="61" t="s">
        <v>188</v>
      </c>
      <c r="H151" s="62">
        <v>0</v>
      </c>
    </row>
    <row r="152" spans="2:8" x14ac:dyDescent="0.25">
      <c r="B152" s="63" t="s">
        <v>189</v>
      </c>
      <c r="C152" s="64"/>
      <c r="D152" s="65" t="s">
        <v>190</v>
      </c>
      <c r="E152" s="66"/>
      <c r="F152" s="66"/>
      <c r="G152" s="67" t="s">
        <v>191</v>
      </c>
      <c r="H152" s="62">
        <f>IF(PocetMJ=0,,ROUND((G175+G177)/PocetMJ,1))</f>
        <v>0</v>
      </c>
    </row>
    <row r="153" spans="2:8" x14ac:dyDescent="0.25">
      <c r="B153" s="68" t="s">
        <v>192</v>
      </c>
      <c r="C153" s="53"/>
      <c r="D153" s="143"/>
      <c r="E153" s="143"/>
      <c r="F153" s="144"/>
      <c r="G153" s="69" t="s">
        <v>193</v>
      </c>
      <c r="H153" s="70"/>
    </row>
    <row r="154" spans="2:8" x14ac:dyDescent="0.25">
      <c r="B154" s="68" t="s">
        <v>194</v>
      </c>
      <c r="C154" s="53"/>
      <c r="D154" s="143" t="str">
        <f>Projektant</f>
        <v>1</v>
      </c>
      <c r="E154" s="143"/>
      <c r="F154" s="144"/>
      <c r="G154" s="53"/>
      <c r="H154" s="71"/>
    </row>
    <row r="155" spans="2:8" x14ac:dyDescent="0.25">
      <c r="B155" s="68" t="s">
        <v>195</v>
      </c>
      <c r="C155" s="53"/>
      <c r="D155" s="143"/>
      <c r="E155" s="143"/>
      <c r="F155" s="143"/>
      <c r="G155" s="72"/>
      <c r="H155" s="73"/>
    </row>
    <row r="156" spans="2:8" x14ac:dyDescent="0.25">
      <c r="B156" s="68" t="s">
        <v>196</v>
      </c>
      <c r="C156" s="53"/>
      <c r="D156" s="143"/>
      <c r="E156" s="143"/>
      <c r="F156" s="143"/>
      <c r="G156" s="74" t="s">
        <v>197</v>
      </c>
      <c r="H156" s="75"/>
    </row>
    <row r="157" spans="2:8" x14ac:dyDescent="0.25">
      <c r="B157" s="76" t="s">
        <v>198</v>
      </c>
      <c r="C157" s="50"/>
      <c r="D157" s="147"/>
      <c r="E157" s="147"/>
      <c r="F157" s="147"/>
      <c r="G157" s="77" t="s">
        <v>199</v>
      </c>
      <c r="H157" s="78"/>
    </row>
    <row r="158" spans="2:8" ht="18.75" thickBot="1" x14ac:dyDescent="0.3">
      <c r="B158" s="79" t="s">
        <v>200</v>
      </c>
      <c r="C158" s="80"/>
      <c r="D158" s="80"/>
      <c r="E158" s="80"/>
      <c r="F158" s="81"/>
      <c r="G158" s="81"/>
      <c r="H158" s="82"/>
    </row>
    <row r="159" spans="2:8" ht="15.75" thickBot="1" x14ac:dyDescent="0.3">
      <c r="B159" s="83" t="s">
        <v>201</v>
      </c>
      <c r="C159" s="84"/>
      <c r="D159" s="85"/>
      <c r="E159" s="86" t="s">
        <v>202</v>
      </c>
      <c r="F159" s="87"/>
      <c r="G159" s="87"/>
      <c r="H159" s="85"/>
    </row>
    <row r="160" spans="2:8" x14ac:dyDescent="0.25">
      <c r="B160" s="88"/>
      <c r="C160" s="89" t="s">
        <v>203</v>
      </c>
      <c r="D160" s="90"/>
      <c r="E160" s="91">
        <f>[1]Rekapitulace!B169</f>
        <v>0</v>
      </c>
      <c r="F160" s="92"/>
      <c r="G160" s="93"/>
      <c r="H160" s="90">
        <f>[1]Rekapitulace!J169</f>
        <v>0</v>
      </c>
    </row>
    <row r="161" spans="2:8" x14ac:dyDescent="0.25">
      <c r="B161" s="88" t="s">
        <v>204</v>
      </c>
      <c r="C161" s="89" t="s">
        <v>205</v>
      </c>
      <c r="D161" s="90"/>
      <c r="E161" s="49">
        <f>[1]Rekapitulace!B170</f>
        <v>0</v>
      </c>
      <c r="F161" s="94"/>
      <c r="G161" s="95"/>
      <c r="H161" s="90">
        <f>[1]Rekapitulace!J170</f>
        <v>0</v>
      </c>
    </row>
    <row r="162" spans="2:8" x14ac:dyDescent="0.25">
      <c r="B162" s="88" t="s">
        <v>206</v>
      </c>
      <c r="C162" s="89" t="s">
        <v>207</v>
      </c>
      <c r="D162" s="90">
        <f>Mont</f>
        <v>0</v>
      </c>
      <c r="E162" s="49">
        <f>[1]Rekapitulace!B171</f>
        <v>0</v>
      </c>
      <c r="F162" s="94"/>
      <c r="G162" s="95"/>
      <c r="H162" s="90">
        <f>[1]Rekapitulace!J171</f>
        <v>0</v>
      </c>
    </row>
    <row r="163" spans="2:8" x14ac:dyDescent="0.25">
      <c r="B163" s="96" t="s">
        <v>208</v>
      </c>
      <c r="C163" s="97" t="s">
        <v>209</v>
      </c>
      <c r="D163" s="90">
        <f>Dodavka</f>
        <v>0</v>
      </c>
      <c r="E163" s="49">
        <f>[1]Rekapitulace!B172</f>
        <v>0</v>
      </c>
      <c r="F163" s="94"/>
      <c r="G163" s="95"/>
      <c r="H163" s="90">
        <f>[1]Rekapitulace!J172</f>
        <v>0</v>
      </c>
    </row>
    <row r="164" spans="2:8" x14ac:dyDescent="0.25">
      <c r="B164" s="98" t="s">
        <v>210</v>
      </c>
      <c r="C164" s="89"/>
      <c r="D164" s="90"/>
      <c r="E164" s="49">
        <f>[1]Rekapitulace!B173</f>
        <v>0</v>
      </c>
      <c r="F164" s="94"/>
      <c r="G164" s="95"/>
      <c r="H164" s="90">
        <f>[1]Rekapitulace!J173</f>
        <v>0</v>
      </c>
    </row>
    <row r="165" spans="2:8" x14ac:dyDescent="0.25">
      <c r="B165" s="98"/>
      <c r="C165" s="89"/>
      <c r="D165" s="90"/>
      <c r="E165" s="49">
        <f>[1]Rekapitulace!B174</f>
        <v>0</v>
      </c>
      <c r="F165" s="94"/>
      <c r="G165" s="95"/>
      <c r="H165" s="90">
        <f>[1]Rekapitulace!J174</f>
        <v>0</v>
      </c>
    </row>
    <row r="166" spans="2:8" x14ac:dyDescent="0.25">
      <c r="B166" s="98" t="s">
        <v>211</v>
      </c>
      <c r="C166" s="89"/>
      <c r="D166" s="90">
        <f>HZS</f>
        <v>0</v>
      </c>
      <c r="E166" s="49">
        <f>[1]Rekapitulace!B175</f>
        <v>0</v>
      </c>
      <c r="F166" s="94"/>
      <c r="G166" s="95"/>
      <c r="H166" s="90">
        <f>[1]Rekapitulace!J175</f>
        <v>0</v>
      </c>
    </row>
    <row r="167" spans="2:8" x14ac:dyDescent="0.25">
      <c r="B167" s="99" t="s">
        <v>212</v>
      </c>
      <c r="C167" s="100"/>
      <c r="D167" s="90"/>
      <c r="E167" s="49" t="s">
        <v>213</v>
      </c>
      <c r="F167" s="94"/>
      <c r="G167" s="95"/>
      <c r="H167" s="148"/>
    </row>
    <row r="168" spans="2:8" ht="15.75" thickBot="1" x14ac:dyDescent="0.3">
      <c r="B168" s="139" t="s">
        <v>214</v>
      </c>
      <c r="C168" s="140"/>
      <c r="D168" s="101"/>
      <c r="E168" s="102" t="s">
        <v>215</v>
      </c>
      <c r="F168" s="103"/>
      <c r="G168" s="104"/>
      <c r="H168" s="90"/>
    </row>
    <row r="169" spans="2:8" x14ac:dyDescent="0.25">
      <c r="B169" s="105" t="s">
        <v>216</v>
      </c>
      <c r="C169" s="106"/>
      <c r="D169" s="107"/>
      <c r="E169" s="106" t="s">
        <v>217</v>
      </c>
      <c r="F169" s="106"/>
      <c r="G169" s="108" t="s">
        <v>218</v>
      </c>
      <c r="H169" s="109"/>
    </row>
    <row r="170" spans="2:8" x14ac:dyDescent="0.25">
      <c r="B170" s="99" t="s">
        <v>219</v>
      </c>
      <c r="C170" s="100"/>
      <c r="D170" s="110"/>
      <c r="E170" s="100" t="s">
        <v>219</v>
      </c>
      <c r="F170" s="111"/>
      <c r="G170" s="112" t="s">
        <v>219</v>
      </c>
      <c r="H170" s="113"/>
    </row>
    <row r="171" spans="2:8" x14ac:dyDescent="0.25">
      <c r="B171" s="99" t="s">
        <v>220</v>
      </c>
      <c r="C171" s="114"/>
      <c r="D171" s="110"/>
      <c r="E171" s="100" t="s">
        <v>220</v>
      </c>
      <c r="F171" s="111"/>
      <c r="G171" s="112" t="s">
        <v>220</v>
      </c>
      <c r="H171" s="113"/>
    </row>
    <row r="172" spans="2:8" x14ac:dyDescent="0.25">
      <c r="B172" s="99"/>
      <c r="C172" s="115"/>
      <c r="D172" s="110"/>
      <c r="E172" s="100"/>
      <c r="F172" s="111"/>
      <c r="G172" s="112"/>
      <c r="H172" s="113"/>
    </row>
    <row r="173" spans="2:8" x14ac:dyDescent="0.25">
      <c r="B173" s="99" t="s">
        <v>221</v>
      </c>
      <c r="C173" s="100"/>
      <c r="D173" s="110"/>
      <c r="E173" s="112" t="s">
        <v>222</v>
      </c>
      <c r="F173" s="110"/>
      <c r="G173" s="116" t="s">
        <v>222</v>
      </c>
      <c r="H173" s="113"/>
    </row>
    <row r="174" spans="2:8" x14ac:dyDescent="0.25">
      <c r="B174" s="99"/>
      <c r="C174" s="100"/>
      <c r="D174" s="117"/>
      <c r="E174" s="118"/>
      <c r="F174" s="117"/>
      <c r="G174" s="100"/>
      <c r="H174" s="113"/>
    </row>
    <row r="175" spans="2:8" x14ac:dyDescent="0.25">
      <c r="B175" s="119" t="s">
        <v>223</v>
      </c>
      <c r="C175" s="120"/>
      <c r="D175" s="121">
        <v>21</v>
      </c>
      <c r="E175" s="120" t="s">
        <v>224</v>
      </c>
      <c r="F175" s="122"/>
      <c r="G175" s="141"/>
      <c r="H175" s="142"/>
    </row>
    <row r="176" spans="2:8" x14ac:dyDescent="0.25">
      <c r="B176" s="119" t="s">
        <v>225</v>
      </c>
      <c r="C176" s="120"/>
      <c r="D176" s="121"/>
      <c r="E176" s="120" t="s">
        <v>226</v>
      </c>
      <c r="F176" s="122"/>
      <c r="G176" s="141">
        <f>ROUND(PRODUCT(G175,D176/100),0)</f>
        <v>0</v>
      </c>
      <c r="H176" s="142"/>
    </row>
    <row r="177" spans="2:8" x14ac:dyDescent="0.25">
      <c r="B177" s="119" t="s">
        <v>223</v>
      </c>
      <c r="C177" s="120"/>
      <c r="D177" s="121">
        <v>0</v>
      </c>
      <c r="E177" s="120" t="s">
        <v>226</v>
      </c>
      <c r="F177" s="122"/>
      <c r="G177" s="141">
        <v>0</v>
      </c>
      <c r="H177" s="142"/>
    </row>
    <row r="178" spans="2:8" x14ac:dyDescent="0.25">
      <c r="B178" s="119" t="s">
        <v>225</v>
      </c>
      <c r="C178" s="123"/>
      <c r="D178" s="124">
        <f>SazbaDPH2</f>
        <v>0</v>
      </c>
      <c r="E178" s="120" t="s">
        <v>226</v>
      </c>
      <c r="F178" s="95"/>
      <c r="G178" s="141">
        <f>ROUND(PRODUCT(G177,D178/100),0)</f>
        <v>0</v>
      </c>
      <c r="H178" s="142"/>
    </row>
    <row r="179" spans="2:8" ht="16.5" thickBot="1" x14ac:dyDescent="0.3">
      <c r="B179" s="125" t="s">
        <v>227</v>
      </c>
      <c r="C179" s="126"/>
      <c r="D179" s="126"/>
      <c r="E179" s="126"/>
      <c r="F179" s="127"/>
      <c r="G179" s="145">
        <f>ROUND(SUM(G175:G178),0)</f>
        <v>0</v>
      </c>
      <c r="H179" s="146"/>
    </row>
    <row r="181" spans="2:8" x14ac:dyDescent="0.25">
      <c r="B181" s="128" t="s">
        <v>228</v>
      </c>
      <c r="C181" s="128"/>
      <c r="D181" s="128"/>
      <c r="E181" s="128"/>
      <c r="F181" s="128"/>
      <c r="G181" s="128"/>
      <c r="H181" s="128"/>
    </row>
  </sheetData>
  <mergeCells count="69">
    <mergeCell ref="G177:H177"/>
    <mergeCell ref="G178:H178"/>
    <mergeCell ref="G179:H179"/>
    <mergeCell ref="D155:F155"/>
    <mergeCell ref="D156:F156"/>
    <mergeCell ref="D157:F157"/>
    <mergeCell ref="B168:C168"/>
    <mergeCell ref="G175:H175"/>
    <mergeCell ref="G176:H176"/>
    <mergeCell ref="D122:E122"/>
    <mergeCell ref="D124:E124"/>
    <mergeCell ref="D129:E129"/>
    <mergeCell ref="D131:E131"/>
    <mergeCell ref="D153:F153"/>
    <mergeCell ref="D154:F154"/>
    <mergeCell ref="D120:E120"/>
    <mergeCell ref="D97:E97"/>
    <mergeCell ref="D98:E98"/>
    <mergeCell ref="D103:E103"/>
    <mergeCell ref="D104:E104"/>
    <mergeCell ref="D106:E106"/>
    <mergeCell ref="D108:E108"/>
    <mergeCell ref="D109:E109"/>
    <mergeCell ref="D111:E111"/>
    <mergeCell ref="D113:E113"/>
    <mergeCell ref="D114:E114"/>
    <mergeCell ref="D115:E115"/>
    <mergeCell ref="D95:E95"/>
    <mergeCell ref="D65:E65"/>
    <mergeCell ref="D70:E70"/>
    <mergeCell ref="D71:E71"/>
    <mergeCell ref="D73:E73"/>
    <mergeCell ref="D74:E74"/>
    <mergeCell ref="D75:E75"/>
    <mergeCell ref="D77:E77"/>
    <mergeCell ref="D78:E78"/>
    <mergeCell ref="D91:E91"/>
    <mergeCell ref="D92:E92"/>
    <mergeCell ref="D94:E94"/>
    <mergeCell ref="D64:E64"/>
    <mergeCell ref="D37:E37"/>
    <mergeCell ref="D41:E41"/>
    <mergeCell ref="D42:E42"/>
    <mergeCell ref="D43:E43"/>
    <mergeCell ref="D44:E44"/>
    <mergeCell ref="D46:E46"/>
    <mergeCell ref="D47:E47"/>
    <mergeCell ref="D48:E48"/>
    <mergeCell ref="D49:E49"/>
    <mergeCell ref="D51:E51"/>
    <mergeCell ref="D52:E52"/>
    <mergeCell ref="D32:E32"/>
    <mergeCell ref="D13:E13"/>
    <mergeCell ref="D14:E14"/>
    <mergeCell ref="D16:E16"/>
    <mergeCell ref="D17:E17"/>
    <mergeCell ref="D19:E19"/>
    <mergeCell ref="D20:E20"/>
    <mergeCell ref="D22:E22"/>
    <mergeCell ref="D23:E23"/>
    <mergeCell ref="D26:E26"/>
    <mergeCell ref="D27:E27"/>
    <mergeCell ref="D31:E31"/>
    <mergeCell ref="D11:E11"/>
    <mergeCell ref="B2:H2"/>
    <mergeCell ref="B4:C4"/>
    <mergeCell ref="B5:C5"/>
    <mergeCell ref="F5:H5"/>
    <mergeCell ref="D10:E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PocetMJ</vt:lpstr>
      <vt:lpstr>Projektant</vt:lpstr>
      <vt:lpstr>SazbaDPH1</vt:lpstr>
      <vt:lpstr>SazbaDPH2</vt:lpstr>
    </vt:vector>
  </TitlesOfParts>
  <Company>SŠAI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Binarová</dc:creator>
  <cp:lastModifiedBy>Zdeněk Kočárek</cp:lastModifiedBy>
  <dcterms:created xsi:type="dcterms:W3CDTF">2019-06-17T08:46:20Z</dcterms:created>
  <dcterms:modified xsi:type="dcterms:W3CDTF">2019-07-09T07:20:22Z</dcterms:modified>
</cp:coreProperties>
</file>